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davi\Documents\5_OBEC OBRUBCE\2024_HRBITOVNI ZED\ROZPOCET\"/>
    </mc:Choice>
  </mc:AlternateContent>
  <bookViews>
    <workbookView xWindow="0" yWindow="0" windowWidth="28800" windowHeight="12435"/>
  </bookViews>
  <sheets>
    <sheet name="Oprava hrbitovni zdi I. etapa" sheetId="2" r:id="rId1"/>
  </sheets>
  <definedNames>
    <definedName name="_xlnm._FilterDatabase" localSheetId="0" hidden="1">'Oprava hrbitovni zdi I. etapa'!$C$122:$K$220</definedName>
    <definedName name="_xlnm.Print_Titles" localSheetId="0">'Oprava hrbitovni zdi I. etapa'!$122:$122</definedName>
    <definedName name="_xlnm.Print_Area" localSheetId="0">'Oprava hrbitovni zdi I. etapa'!$C$4:$J$76,'Oprava hrbitovni zdi I. etapa'!$C$82:$J$104,'Oprava hrbitovni zdi I. etapa'!$C$110:$K$220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J35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T182" i="2"/>
  <c r="R183" i="2"/>
  <c r="R182" i="2" s="1"/>
  <c r="P183" i="2"/>
  <c r="P182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6" i="2"/>
  <c r="BH156" i="2"/>
  <c r="BG156" i="2"/>
  <c r="BF156" i="2"/>
  <c r="T156" i="2"/>
  <c r="R156" i="2"/>
  <c r="P156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F92" i="2"/>
  <c r="J12" i="2"/>
  <c r="J89" i="2"/>
  <c r="E7" i="2"/>
  <c r="E85" i="2" s="1"/>
  <c r="J135" i="2"/>
  <c r="J219" i="2"/>
  <c r="J215" i="2"/>
  <c r="J205" i="2"/>
  <c r="J191" i="2"/>
  <c r="BK166" i="2"/>
  <c r="BK147" i="2"/>
  <c r="J133" i="2"/>
  <c r="BK217" i="2"/>
  <c r="BK215" i="2"/>
  <c r="J209" i="2"/>
  <c r="BK203" i="2"/>
  <c r="BK191" i="2"/>
  <c r="BK165" i="2"/>
  <c r="J165" i="2"/>
  <c r="BK140" i="2"/>
  <c r="BK133" i="2"/>
  <c r="BK126" i="2"/>
  <c r="J203" i="2"/>
  <c r="J195" i="2"/>
  <c r="J186" i="2"/>
  <c r="BK156" i="2"/>
  <c r="BK136" i="2"/>
  <c r="J217" i="2"/>
  <c r="BK213" i="2"/>
  <c r="BK195" i="2"/>
  <c r="BK175" i="2"/>
  <c r="BK163" i="2"/>
  <c r="BK138" i="2"/>
  <c r="BK219" i="2"/>
  <c r="J211" i="2"/>
  <c r="BK207" i="2"/>
  <c r="J201" i="2"/>
  <c r="BK186" i="2"/>
  <c r="J166" i="2"/>
  <c r="J175" i="2"/>
  <c r="J163" i="2"/>
  <c r="J136" i="2"/>
  <c r="J131" i="2"/>
  <c r="J207" i="2"/>
  <c r="J197" i="2"/>
  <c r="BK188" i="2"/>
  <c r="J149" i="2"/>
  <c r="J138" i="2"/>
  <c r="J126" i="2"/>
  <c r="BK216" i="2"/>
  <c r="BK209" i="2"/>
  <c r="BK193" i="2"/>
  <c r="J188" i="2"/>
  <c r="J156" i="2"/>
  <c r="J140" i="2"/>
  <c r="J128" i="2"/>
  <c r="J216" i="2"/>
  <c r="J213" i="2"/>
  <c r="BK205" i="2"/>
  <c r="BK197" i="2"/>
  <c r="BK168" i="2"/>
  <c r="BK183" i="2"/>
  <c r="J168" i="2"/>
  <c r="BK149" i="2"/>
  <c r="BK135" i="2"/>
  <c r="BK128" i="2"/>
  <c r="BK211" i="2"/>
  <c r="BK201" i="2"/>
  <c r="J193" i="2"/>
  <c r="J183" i="2"/>
  <c r="J147" i="2"/>
  <c r="BK131" i="2"/>
  <c r="P125" i="2" l="1"/>
  <c r="BK130" i="2"/>
  <c r="J130" i="2"/>
  <c r="J99" i="2"/>
  <c r="BK185" i="2"/>
  <c r="J185" i="2" s="1"/>
  <c r="J102" i="2" s="1"/>
  <c r="BK208" i="2"/>
  <c r="J208" i="2"/>
  <c r="J103" i="2" s="1"/>
  <c r="T125" i="2"/>
  <c r="R130" i="2"/>
  <c r="R124" i="2" s="1"/>
  <c r="T185" i="2"/>
  <c r="P208" i="2"/>
  <c r="R125" i="2"/>
  <c r="T130" i="2"/>
  <c r="P185" i="2"/>
  <c r="P184" i="2"/>
  <c r="T208" i="2"/>
  <c r="BK125" i="2"/>
  <c r="J125" i="2" s="1"/>
  <c r="J98" i="2" s="1"/>
  <c r="P130" i="2"/>
  <c r="P124" i="2" s="1"/>
  <c r="P123" i="2" s="1"/>
  <c r="R185" i="2"/>
  <c r="R184" i="2" s="1"/>
  <c r="R208" i="2"/>
  <c r="BK182" i="2"/>
  <c r="J182" i="2"/>
  <c r="J100" i="2" s="1"/>
  <c r="E113" i="2"/>
  <c r="F120" i="2"/>
  <c r="BE135" i="2"/>
  <c r="BE136" i="2"/>
  <c r="BE186" i="2"/>
  <c r="BE191" i="2"/>
  <c r="BE201" i="2"/>
  <c r="BE205" i="2"/>
  <c r="BE213" i="2"/>
  <c r="BE216" i="2"/>
  <c r="BE217" i="2"/>
  <c r="J117" i="2"/>
  <c r="BE133" i="2"/>
  <c r="BE138" i="2"/>
  <c r="BE147" i="2"/>
  <c r="BE156" i="2"/>
  <c r="BE166" i="2"/>
  <c r="BE175" i="2"/>
  <c r="BE188" i="2"/>
  <c r="BE195" i="2"/>
  <c r="BE197" i="2"/>
  <c r="BE203" i="2"/>
  <c r="BE207" i="2"/>
  <c r="BE209" i="2"/>
  <c r="BE126" i="2"/>
  <c r="BE128" i="2"/>
  <c r="BE131" i="2"/>
  <c r="BE140" i="2"/>
  <c r="BE149" i="2"/>
  <c r="BE163" i="2"/>
  <c r="BE165" i="2"/>
  <c r="BE168" i="2"/>
  <c r="BE183" i="2"/>
  <c r="BE193" i="2"/>
  <c r="BE211" i="2"/>
  <c r="BE215" i="2"/>
  <c r="BE219" i="2"/>
  <c r="F34" i="2"/>
  <c r="F35" i="2"/>
  <c r="F36" i="2"/>
  <c r="J34" i="2"/>
  <c r="F37" i="2"/>
  <c r="T124" i="2" l="1"/>
  <c r="R123" i="2"/>
  <c r="T184" i="2"/>
  <c r="BK184" i="2"/>
  <c r="J184" i="2"/>
  <c r="J101" i="2" s="1"/>
  <c r="BK124" i="2"/>
  <c r="J124" i="2"/>
  <c r="J97" i="2" s="1"/>
  <c r="F33" i="2"/>
  <c r="J33" i="2"/>
  <c r="T123" i="2" l="1"/>
  <c r="BK123" i="2"/>
  <c r="J123" i="2" s="1"/>
  <c r="J96" i="2" s="1"/>
  <c r="J30" i="2" l="1"/>
  <c r="J39" i="2" l="1"/>
</calcChain>
</file>

<file path=xl/sharedStrings.xml><?xml version="1.0" encoding="utf-8"?>
<sst xmlns="http://schemas.openxmlformats.org/spreadsheetml/2006/main" count="1172" uniqueCount="261">
  <si>
    <t/>
  </si>
  <si>
    <t>False</t>
  </si>
  <si>
    <t>21</t>
  </si>
  <si>
    <t>12</t>
  </si>
  <si>
    <t>v ---  níže se nacházejí doplnkové a pomocné údaje k sestavám  --- v</t>
  </si>
  <si>
    <t>Stavba:</t>
  </si>
  <si>
    <t>KSO:</t>
  </si>
  <si>
    <t>CC-CZ:</t>
  </si>
  <si>
    <t>Místo:</t>
  </si>
  <si>
    <t>Datum:</t>
  </si>
  <si>
    <t>Zadavatel:</t>
  </si>
  <si>
    <t>IČ:</t>
  </si>
  <si>
    <t>Obec Všeborsko</t>
  </si>
  <si>
    <t>DIČ:</t>
  </si>
  <si>
    <t>Uchazeč:</t>
  </si>
  <si>
    <t>Projektant:</t>
  </si>
  <si>
    <t>Filip Trunečka</t>
  </si>
  <si>
    <t>True</t>
  </si>
  <si>
    <t>Zpracovatel:</t>
  </si>
  <si>
    <t>Bc. Zuzana Kosáková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</si>
  <si>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</si>
  <si>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</si>
  <si>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</si>
  <si>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</si>
  <si>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</si>
  <si>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</si>
  <si>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</si>
  <si>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</si>
  <si>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</si>
  <si>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</si>
  <si>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</si>
  <si>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</si>
  <si>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</si>
  <si>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</si>
  <si>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</si>
  <si>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</si>
  <si>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</si>
  <si>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</si>
  <si>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</si>
  <si>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</si>
  <si>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</si>
  <si>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</si>
  <si>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</si>
  <si>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</si>
  <si>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</si>
  <si>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</si>
  <si>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{3ac7670b-8c7b-4aee-b9d3-aa381f6d0dd2}</t>
  </si>
  <si>
    <t>2</t>
  </si>
  <si>
    <t>KRYCÍ LIST SOUPISU PRACÍ</t>
  </si>
  <si>
    <t>Objekt:</t>
  </si>
  <si>
    <t>SO 701 - První etapa - 8+3m</t>
  </si>
  <si>
    <t>Všeborsko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</si>
  <si>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</si>
  <si>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</si>
  <si>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</si>
  <si>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</si>
  <si>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</si>
  <si>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</si>
  <si>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</si>
  <si>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</si>
  <si>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</si>
  <si>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PSV - Práce a dodávky PSV</t>
  </si>
  <si>
    <t xml:space="preserve">    782 - Dokončovací práce - obklady z kamene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</si>
  <si>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</si>
  <si>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</si>
  <si>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</si>
  <si>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</si>
  <si>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</si>
  <si>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</si>
  <si>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</si>
  <si>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</si>
  <si>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</si>
  <si>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</si>
  <si>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</si>
  <si>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</si>
  <si>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</si>
  <si>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</si>
  <si>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</si>
  <si>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</si>
  <si>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</si>
  <si>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</si>
  <si>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</si>
  <si>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183405211</t>
  </si>
  <si>
    <t>Výsev trávníku hydroosevem na ornici</t>
  </si>
  <si>
    <t>m2</t>
  </si>
  <si>
    <t>CS ÚRS 2024 01</t>
  </si>
  <si>
    <t>4</t>
  </si>
  <si>
    <t>994028007</t>
  </si>
  <si>
    <t>VV</t>
  </si>
  <si>
    <t>(8,0+3,0)*3,0</t>
  </si>
  <si>
    <t>M</t>
  </si>
  <si>
    <t>00572410</t>
  </si>
  <si>
    <t>osivo směs travní parková</t>
  </si>
  <si>
    <t>kg</t>
  </si>
  <si>
    <t>8</t>
  </si>
  <si>
    <t>453765929</t>
  </si>
  <si>
    <t>33*0,025 'Přepočtené koeficientem množství</t>
  </si>
  <si>
    <t>9</t>
  </si>
  <si>
    <t>Ostatní konstrukce a práce, bourání</t>
  </si>
  <si>
    <t>3</t>
  </si>
  <si>
    <t>949121111</t>
  </si>
  <si>
    <t>Montáž lešení lehkého kozového dílcového v do 1,2 m</t>
  </si>
  <si>
    <t>sada</t>
  </si>
  <si>
    <t>1592593560</t>
  </si>
  <si>
    <t>(8,0+0,85*2+3,0)/2*2</t>
  </si>
  <si>
    <t>949121211</t>
  </si>
  <si>
    <t>Příplatek k lešení lehkému kozovému dílcovému v do 1,2 m za každý den použití</t>
  </si>
  <si>
    <t>1235703471</t>
  </si>
  <si>
    <t>12,7*30   "předpoklad užití 30 dní  =  měsíc</t>
  </si>
  <si>
    <t>5</t>
  </si>
  <si>
    <t>949121811</t>
  </si>
  <si>
    <t>Demontáž lešení lehkého kozového dílcového v do 1,2 m</t>
  </si>
  <si>
    <t>686997107</t>
  </si>
  <si>
    <t>6</t>
  </si>
  <si>
    <t>9529014.R1</t>
  </si>
  <si>
    <t>Vyčištění ostatních objektů - okolí rekonstruované zdi</t>
  </si>
  <si>
    <t>839836959</t>
  </si>
  <si>
    <t>(8,0+3,0+2,1)*2,0*2</t>
  </si>
  <si>
    <t>7</t>
  </si>
  <si>
    <t>9790311.R1</t>
  </si>
  <si>
    <t>Očištění kamenů od malty cementové</t>
  </si>
  <si>
    <t>m3</t>
  </si>
  <si>
    <t>546745840</t>
  </si>
  <si>
    <t>8,05*1,5*0,55*0,5   "předpokládané množství - 50% zdiva vlevo od brány</t>
  </si>
  <si>
    <t>985131111</t>
  </si>
  <si>
    <t>Očištění ploch stěn, rubu kleneb a podlah tlakovou vodou</t>
  </si>
  <si>
    <t>1431627464</t>
  </si>
  <si>
    <t>8,0*1,5*2</t>
  </si>
  <si>
    <t>8,0*0,55+1,5*0,55*2</t>
  </si>
  <si>
    <t>0,85*4*2,0*2   "pilíře u branky</t>
  </si>
  <si>
    <t>0,85*0,85*2</t>
  </si>
  <si>
    <t>3,0*1,4*2+3,0*0,55+1,4*0,55*2</t>
  </si>
  <si>
    <t>Součet</t>
  </si>
  <si>
    <t>985141111</t>
  </si>
  <si>
    <t>Vyčištění trhlin a dutin ve zdivu š do 30 mm hl do 150 mm</t>
  </si>
  <si>
    <t>m</t>
  </si>
  <si>
    <t>-972696319</t>
  </si>
  <si>
    <t>56,685*6,0</t>
  </si>
  <si>
    <t>10</t>
  </si>
  <si>
    <t>985142111</t>
  </si>
  <si>
    <t>Vysekání spojovací hmoty ze spár zdiva hl do 40 mm dl do 6 m/m2</t>
  </si>
  <si>
    <t>-1117152127</t>
  </si>
  <si>
    <t>11</t>
  </si>
  <si>
    <t>985211111</t>
  </si>
  <si>
    <t>Vyklínování uvolněných kamenů ve zdivu se spárami dl do 6 m/m2</t>
  </si>
  <si>
    <t>1978615570</t>
  </si>
  <si>
    <t>985221011</t>
  </si>
  <si>
    <t>Postupné rozebírání kamenného zdiva pro další použití do 1 m3</t>
  </si>
  <si>
    <t>861660780</t>
  </si>
  <si>
    <t>13</t>
  </si>
  <si>
    <t>985222111</t>
  </si>
  <si>
    <t>Sbírání a třídění kamene ručně ze suti s očištěním</t>
  </si>
  <si>
    <t>516352918</t>
  </si>
  <si>
    <t>14</t>
  </si>
  <si>
    <t>985223320</t>
  </si>
  <si>
    <t>Přezdívání kamenného zdiva do vápenné nebo vápenocementové malty objemu do 1 m3</t>
  </si>
  <si>
    <t>-198875172</t>
  </si>
  <si>
    <t>15</t>
  </si>
  <si>
    <t>985231111</t>
  </si>
  <si>
    <t>Spárování zdiva aktivovanou maltou spára hl do 40 mm dl do 6 m/m2</t>
  </si>
  <si>
    <t>125758892</t>
  </si>
  <si>
    <t>0,85*4*2   "pilíře u branky</t>
  </si>
  <si>
    <t>0,5*0,5*2</t>
  </si>
  <si>
    <t>16</t>
  </si>
  <si>
    <t>985233111</t>
  </si>
  <si>
    <t>Úprava spár po spárování zdiva uhlazením spára dl do 6 m/m2</t>
  </si>
  <si>
    <t>1683436852</t>
  </si>
  <si>
    <t>998</t>
  </si>
  <si>
    <t>Přesun hmot</t>
  </si>
  <si>
    <t>17</t>
  </si>
  <si>
    <t>998018001</t>
  </si>
  <si>
    <t>Přesun hmot pro budovy ruční pro budovy v do 6 m</t>
  </si>
  <si>
    <t>t</t>
  </si>
  <si>
    <t>-2012026286</t>
  </si>
  <si>
    <t>PSV</t>
  </si>
  <si>
    <t>Práce a dodávky PSV</t>
  </si>
  <si>
    <t>782</t>
  </si>
  <si>
    <t>Dokončovací práce - obklady z kamene</t>
  </si>
  <si>
    <t>18</t>
  </si>
  <si>
    <t>7826111.R1</t>
  </si>
  <si>
    <t>Montáž obkladů parapetů z pravoúhlých desek z měkkého kamene do malty</t>
  </si>
  <si>
    <t>-136579583</t>
  </si>
  <si>
    <t>(8,0+3,0)*0,55   "předpoklad 85% z vybouraného materiálu</t>
  </si>
  <si>
    <t>19</t>
  </si>
  <si>
    <t>58381086</t>
  </si>
  <si>
    <t>kámen lomový upravený štípaný (80, 40, 20 cm) pískovec</t>
  </si>
  <si>
    <t>32</t>
  </si>
  <si>
    <t>-2000801775</t>
  </si>
  <si>
    <t>(8,0+3,0)*0,55*0,15   "předpoklad 85% z vybouraného materiálu</t>
  </si>
  <si>
    <t>0,908*2,1 'Přepočtené koeficientem množství</t>
  </si>
  <si>
    <t>20</t>
  </si>
  <si>
    <t>7826111.R2</t>
  </si>
  <si>
    <t>Zpětná montáž kamenné koule na sloup u vstupní brány</t>
  </si>
  <si>
    <t>ks</t>
  </si>
  <si>
    <t>407334206</t>
  </si>
  <si>
    <t>7826111.R3</t>
  </si>
  <si>
    <t>Dodávka a montáž chybějící nové kamenné koule na sloup u vstupní brány</t>
  </si>
  <si>
    <t>-1767915748</t>
  </si>
  <si>
    <t>22</t>
  </si>
  <si>
    <t>782611811</t>
  </si>
  <si>
    <t>Demontáž obkladů parapetů z kamene do suti z měkkých kamenů kladených do malty</t>
  </si>
  <si>
    <t>132871983</t>
  </si>
  <si>
    <t>(8,0+3,0)*0,55*0,15   "předpoklad 15% do suti</t>
  </si>
  <si>
    <t>23</t>
  </si>
  <si>
    <t>782613811</t>
  </si>
  <si>
    <t>Demontáž obkladů parapetů z kamene k dalšímu použití z měkkých kamenů kladených do malty</t>
  </si>
  <si>
    <t>-838648657</t>
  </si>
  <si>
    <t>(8,0+3,0)*0,55*0,85   "předpoklad 15% do suti</t>
  </si>
  <si>
    <t>0,5*0,5*2  "parapet na sloupech u brány</t>
  </si>
  <si>
    <t>24</t>
  </si>
  <si>
    <t>782613811.R1</t>
  </si>
  <si>
    <t xml:space="preserve">Demontáž kamenné koule k dalšímu použití </t>
  </si>
  <si>
    <t>-251352846</t>
  </si>
  <si>
    <t>1   "na sloupu u vstupní brány</t>
  </si>
  <si>
    <t>25</t>
  </si>
  <si>
    <t>782991441</t>
  </si>
  <si>
    <t>Očištění vybouraných kamenných obkladů k dalšímu použití od malty</t>
  </si>
  <si>
    <t>615125660</t>
  </si>
  <si>
    <t>5,643</t>
  </si>
  <si>
    <t>26</t>
  </si>
  <si>
    <t>782991441.R1</t>
  </si>
  <si>
    <t xml:space="preserve">Očištění kamenné koule k dalšímu použití </t>
  </si>
  <si>
    <t>-575550202</t>
  </si>
  <si>
    <t>27</t>
  </si>
  <si>
    <t>998782121</t>
  </si>
  <si>
    <t>Přesun hmot tonážní pro obklady kamenné ruční v objektech v do 6 m</t>
  </si>
  <si>
    <t>-734606313</t>
  </si>
  <si>
    <t>783</t>
  </si>
  <si>
    <t>Dokončovací práce - nátěry</t>
  </si>
  <si>
    <t>28</t>
  </si>
  <si>
    <t>783000103.R1</t>
  </si>
  <si>
    <t>Ochrana vodorovných ploch při provádění nátěrů položením fólie</t>
  </si>
  <si>
    <t>308838476</t>
  </si>
  <si>
    <t>(8,0+3,0+2,1)*1,0*2</t>
  </si>
  <si>
    <t>29</t>
  </si>
  <si>
    <t>58124844</t>
  </si>
  <si>
    <t>fólie pro malířské potřeby zakrývací tl 25µ 4x5m</t>
  </si>
  <si>
    <t>-409615083</t>
  </si>
  <si>
    <t>26,2*1,05 'Přepočtené koeficientem množství</t>
  </si>
  <si>
    <t>30</t>
  </si>
  <si>
    <t>783301303</t>
  </si>
  <si>
    <t>Bezoplachové odrezivění zámečnických konstrukcí</t>
  </si>
  <si>
    <t>-3330055</t>
  </si>
  <si>
    <t>2,1*1,75*2    "branka vstupní</t>
  </si>
  <si>
    <t>31</t>
  </si>
  <si>
    <t>783314205</t>
  </si>
  <si>
    <t>Základní antikorozní jednonásobný syntetický samozákladující nátěr s obsahem železité slídy (kovářský) zámečnických konstrukcí</t>
  </si>
  <si>
    <t>654951996</t>
  </si>
  <si>
    <t>7833171.R1</t>
  </si>
  <si>
    <t>Repase drobných poškození vstupní brány vč. opravy kliky a zámku</t>
  </si>
  <si>
    <t>soub.</t>
  </si>
  <si>
    <t>2121934095</t>
  </si>
  <si>
    <t>33</t>
  </si>
  <si>
    <t>783317107</t>
  </si>
  <si>
    <t>Krycí jednonásobný syntetický samozákladující s obsahem železité slídy (kovářský) nátěr zámečnických konstrukcí</t>
  </si>
  <si>
    <t>-1761558014</t>
  </si>
  <si>
    <t>7,35*2   "2x krycí nátěr</t>
  </si>
  <si>
    <t>34</t>
  </si>
  <si>
    <t>7839068.R1</t>
  </si>
  <si>
    <t>Odstranění nátěrů obroušením</t>
  </si>
  <si>
    <t>-8050530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</si>
</sst>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1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19" fillId="0" borderId="12" xfId="0" applyNumberFormat="1" applyFont="1" applyBorder="1" applyAlignment="1" applyProtection="1"/>
    <xf numFmtId="166" fontId="19" fillId="0" borderId="13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4" fillId="0" borderId="22" xfId="0" applyFont="1" applyBorder="1" applyAlignment="1" applyProtection="1">
      <alignment horizontal="center" vertical="center"/>
    </xf>
    <xf numFmtId="49" fontId="14" fillId="0" borderId="22" xfId="0" applyNumberFormat="1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167" fontId="14" fillId="0" borderId="22" xfId="0" applyNumberFormat="1" applyFont="1" applyBorder="1" applyAlignment="1" applyProtection="1">
      <alignment vertical="center"/>
    </xf>
    <xf numFmtId="4" fontId="14" fillId="2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5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0" borderId="3" xfId="0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tabSelected="1" workbookViewId="0">
      <selection activeCell="G23" sqref="G2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0" t="s">
        <v>46</v>
      </c>
    </row>
    <row r="3" spans="1:46" s="1" customFormat="1" ht="6.95" customHeight="1" x14ac:dyDescent="0.2">
      <c r="B3" s="35"/>
      <c r="C3" s="36"/>
      <c r="D3" s="36"/>
      <c r="E3" s="36"/>
      <c r="F3" s="36"/>
      <c r="G3" s="36"/>
      <c r="H3" s="36"/>
      <c r="I3" s="36"/>
      <c r="J3" s="36"/>
      <c r="K3" s="36"/>
      <c r="L3" s="11"/>
      <c r="AT3" s="10" t="s">
        <v>47</v>
      </c>
    </row>
    <row r="4" spans="1:46" s="1" customFormat="1" ht="24.95" customHeight="1" x14ac:dyDescent="0.2">
      <c r="B4" s="11"/>
      <c r="D4" s="37" t="s">
        <v>48</v>
      </c>
      <c r="L4" s="11"/>
      <c r="M4" s="38" t="s">
        <v>4</v>
      </c>
      <c r="AT4" s="10" t="s">
        <v>1</v>
      </c>
    </row>
    <row r="5" spans="1:46" s="1" customFormat="1" ht="6.95" customHeight="1" x14ac:dyDescent="0.2">
      <c r="B5" s="11"/>
      <c r="L5" s="11"/>
    </row>
    <row r="6" spans="1:46" s="1" customFormat="1" ht="12" customHeight="1" x14ac:dyDescent="0.2">
      <c r="B6" s="11"/>
      <c r="D6" s="39" t="s">
        <v>5</v>
      </c>
      <c r="L6" s="11"/>
    </row>
    <row r="7" spans="1:46" s="1" customFormat="1" ht="16.5" customHeight="1" x14ac:dyDescent="0.2">
      <c r="B7" s="11"/>
      <c r="E7" s="167" t="e">
        <f>#REF!</f>
        <v>#REF!</v>
      </c>
      <c r="F7" s="168"/>
      <c r="G7" s="168"/>
      <c r="H7" s="168"/>
      <c r="L7" s="11"/>
    </row>
    <row r="8" spans="1:46" s="2" customFormat="1" ht="12" customHeight="1" x14ac:dyDescent="0.2">
      <c r="A8" s="17"/>
      <c r="B8" s="20"/>
      <c r="C8" s="17"/>
      <c r="D8" s="39" t="s">
        <v>49</v>
      </c>
      <c r="E8" s="17"/>
      <c r="F8" s="17"/>
      <c r="G8" s="17"/>
      <c r="H8" s="17"/>
      <c r="I8" s="17"/>
      <c r="J8" s="17"/>
      <c r="K8" s="17"/>
      <c r="L8" s="21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46" s="2" customFormat="1" ht="16.5" customHeight="1" x14ac:dyDescent="0.2">
      <c r="A9" s="17"/>
      <c r="B9" s="20"/>
      <c r="C9" s="17"/>
      <c r="D9" s="17"/>
      <c r="E9" s="169" t="s">
        <v>50</v>
      </c>
      <c r="F9" s="170"/>
      <c r="G9" s="170"/>
      <c r="H9" s="170"/>
      <c r="I9" s="17"/>
      <c r="J9" s="17"/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46" s="2" customFormat="1" x14ac:dyDescent="0.2">
      <c r="A10" s="17"/>
      <c r="B10" s="20"/>
      <c r="C10" s="17"/>
      <c r="D10" s="17"/>
      <c r="E10" s="17"/>
      <c r="F10" s="17"/>
      <c r="G10" s="17"/>
      <c r="H10" s="17"/>
      <c r="I10" s="17"/>
      <c r="J10" s="17"/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46" s="2" customFormat="1" ht="12" customHeight="1" x14ac:dyDescent="0.2">
      <c r="A11" s="17"/>
      <c r="B11" s="20"/>
      <c r="C11" s="17"/>
      <c r="D11" s="39" t="s">
        <v>6</v>
      </c>
      <c r="E11" s="17"/>
      <c r="F11" s="40" t="s">
        <v>0</v>
      </c>
      <c r="G11" s="17"/>
      <c r="H11" s="17"/>
      <c r="I11" s="39" t="s">
        <v>7</v>
      </c>
      <c r="J11" s="40" t="s">
        <v>0</v>
      </c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46" s="2" customFormat="1" ht="12" customHeight="1" x14ac:dyDescent="0.2">
      <c r="A12" s="17"/>
      <c r="B12" s="20"/>
      <c r="C12" s="17"/>
      <c r="D12" s="39" t="s">
        <v>8</v>
      </c>
      <c r="E12" s="17"/>
      <c r="F12" s="40" t="s">
        <v>51</v>
      </c>
      <c r="G12" s="17"/>
      <c r="H12" s="17"/>
      <c r="I12" s="39" t="s">
        <v>9</v>
      </c>
      <c r="J12" s="41" t="e">
        <f>#REF!</f>
        <v>#REF!</v>
      </c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46" s="2" customFormat="1" ht="10.9" customHeight="1" x14ac:dyDescent="0.2">
      <c r="A13" s="17"/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46" s="2" customFormat="1" ht="12" customHeight="1" x14ac:dyDescent="0.2">
      <c r="A14" s="17"/>
      <c r="B14" s="20"/>
      <c r="C14" s="17"/>
      <c r="D14" s="39" t="s">
        <v>10</v>
      </c>
      <c r="E14" s="17"/>
      <c r="F14" s="17"/>
      <c r="G14" s="17"/>
      <c r="H14" s="17"/>
      <c r="I14" s="39" t="s">
        <v>11</v>
      </c>
      <c r="J14" s="40" t="s">
        <v>0</v>
      </c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46" s="2" customFormat="1" ht="18" customHeight="1" x14ac:dyDescent="0.2">
      <c r="A15" s="17"/>
      <c r="B15" s="20"/>
      <c r="C15" s="17"/>
      <c r="D15" s="17"/>
      <c r="E15" s="40" t="s">
        <v>12</v>
      </c>
      <c r="F15" s="17"/>
      <c r="G15" s="17"/>
      <c r="H15" s="17"/>
      <c r="I15" s="39" t="s">
        <v>13</v>
      </c>
      <c r="J15" s="40" t="s">
        <v>0</v>
      </c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46" s="2" customFormat="1" ht="6.95" customHeight="1" x14ac:dyDescent="0.2">
      <c r="A16" s="17"/>
      <c r="B16" s="20"/>
      <c r="C16" s="17"/>
      <c r="D16" s="17"/>
      <c r="E16" s="17"/>
      <c r="F16" s="17"/>
      <c r="G16" s="17"/>
      <c r="H16" s="17"/>
      <c r="I16" s="17"/>
      <c r="J16" s="17"/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2" customHeight="1" x14ac:dyDescent="0.2">
      <c r="A17" s="17"/>
      <c r="B17" s="20"/>
      <c r="C17" s="17"/>
      <c r="D17" s="39" t="s">
        <v>14</v>
      </c>
      <c r="E17" s="17"/>
      <c r="F17" s="17"/>
      <c r="G17" s="17"/>
      <c r="H17" s="17"/>
      <c r="I17" s="39" t="s">
        <v>11</v>
      </c>
      <c r="J17" s="15"/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18" customHeight="1" x14ac:dyDescent="0.2">
      <c r="A18" s="17"/>
      <c r="B18" s="20"/>
      <c r="C18" s="17"/>
      <c r="D18" s="17"/>
      <c r="E18" s="171"/>
      <c r="F18" s="172"/>
      <c r="G18" s="172"/>
      <c r="H18" s="172"/>
      <c r="I18" s="39" t="s">
        <v>13</v>
      </c>
      <c r="J18" s="15"/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6.95" customHeight="1" x14ac:dyDescent="0.2">
      <c r="A19" s="17"/>
      <c r="B19" s="20"/>
      <c r="C19" s="17"/>
      <c r="D19" s="17"/>
      <c r="E19" s="17"/>
      <c r="F19" s="17"/>
      <c r="G19" s="17"/>
      <c r="H19" s="17"/>
      <c r="I19" s="17"/>
      <c r="J19" s="17"/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2" customHeight="1" x14ac:dyDescent="0.2">
      <c r="A20" s="17"/>
      <c r="B20" s="20"/>
      <c r="C20" s="17"/>
      <c r="D20" s="39" t="s">
        <v>15</v>
      </c>
      <c r="E20" s="17"/>
      <c r="F20" s="17"/>
      <c r="G20" s="17"/>
      <c r="H20" s="17"/>
      <c r="I20" s="39" t="s">
        <v>11</v>
      </c>
      <c r="J20" s="40" t="s">
        <v>0</v>
      </c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18" customHeight="1" x14ac:dyDescent="0.2">
      <c r="A21" s="17"/>
      <c r="B21" s="20"/>
      <c r="C21" s="17"/>
      <c r="D21" s="17"/>
      <c r="E21" s="40" t="s">
        <v>16</v>
      </c>
      <c r="F21" s="17"/>
      <c r="G21" s="17"/>
      <c r="H21" s="17"/>
      <c r="I21" s="39" t="s">
        <v>13</v>
      </c>
      <c r="J21" s="40" t="s">
        <v>0</v>
      </c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6.95" customHeight="1" x14ac:dyDescent="0.2">
      <c r="A22" s="17"/>
      <c r="B22" s="20"/>
      <c r="C22" s="17"/>
      <c r="D22" s="17"/>
      <c r="E22" s="17"/>
      <c r="F22" s="17"/>
      <c r="G22" s="17"/>
      <c r="H22" s="17"/>
      <c r="I22" s="17"/>
      <c r="J22" s="17"/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2" customHeight="1" x14ac:dyDescent="0.2">
      <c r="A23" s="17"/>
      <c r="B23" s="20"/>
      <c r="C23" s="17"/>
      <c r="D23" s="39" t="s">
        <v>18</v>
      </c>
      <c r="E23" s="17"/>
      <c r="F23" s="17"/>
      <c r="G23" s="17"/>
      <c r="H23" s="17"/>
      <c r="I23" s="39" t="s">
        <v>11</v>
      </c>
      <c r="J23" s="40" t="s">
        <v>0</v>
      </c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18" customHeight="1" x14ac:dyDescent="0.2">
      <c r="A24" s="17"/>
      <c r="B24" s="20"/>
      <c r="C24" s="17"/>
      <c r="D24" s="17"/>
      <c r="E24" s="40" t="s">
        <v>19</v>
      </c>
      <c r="F24" s="17"/>
      <c r="G24" s="17"/>
      <c r="H24" s="17"/>
      <c r="I24" s="39" t="s">
        <v>13</v>
      </c>
      <c r="J24" s="40" t="s">
        <v>0</v>
      </c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6.95" customHeight="1" x14ac:dyDescent="0.2">
      <c r="A25" s="17"/>
      <c r="B25" s="20"/>
      <c r="C25" s="17"/>
      <c r="D25" s="17"/>
      <c r="E25" s="17"/>
      <c r="F25" s="17"/>
      <c r="G25" s="17"/>
      <c r="H25" s="17"/>
      <c r="I25" s="17"/>
      <c r="J25" s="17"/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12" customHeight="1" x14ac:dyDescent="0.2">
      <c r="A26" s="17"/>
      <c r="B26" s="20"/>
      <c r="C26" s="17"/>
      <c r="D26" s="39" t="s">
        <v>20</v>
      </c>
      <c r="E26" s="17"/>
      <c r="F26" s="17"/>
      <c r="G26" s="17"/>
      <c r="H26" s="17"/>
      <c r="I26" s="17"/>
      <c r="J26" s="17"/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3" customFormat="1" ht="16.5" customHeight="1" x14ac:dyDescent="0.2">
      <c r="A27" s="42"/>
      <c r="B27" s="43"/>
      <c r="C27" s="42"/>
      <c r="D27" s="42"/>
      <c r="E27" s="173" t="s">
        <v>0</v>
      </c>
      <c r="F27" s="173"/>
      <c r="G27" s="173"/>
      <c r="H27" s="173"/>
      <c r="I27" s="42"/>
      <c r="J27" s="42"/>
      <c r="K27" s="42"/>
      <c r="L27" s="44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pans="1:31" s="2" customFormat="1" ht="6.95" customHeight="1" x14ac:dyDescent="0.2">
      <c r="A28" s="17"/>
      <c r="B28" s="20"/>
      <c r="C28" s="17"/>
      <c r="D28" s="17"/>
      <c r="E28" s="17"/>
      <c r="F28" s="17"/>
      <c r="G28" s="17"/>
      <c r="H28" s="17"/>
      <c r="I28" s="17"/>
      <c r="J28" s="17"/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 ht="6.95" customHeight="1" x14ac:dyDescent="0.2">
      <c r="A29" s="17"/>
      <c r="B29" s="20"/>
      <c r="C29" s="17"/>
      <c r="D29" s="45"/>
      <c r="E29" s="45"/>
      <c r="F29" s="45"/>
      <c r="G29" s="45"/>
      <c r="H29" s="45"/>
      <c r="I29" s="45"/>
      <c r="J29" s="45"/>
      <c r="K29" s="45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25.35" customHeight="1" x14ac:dyDescent="0.2">
      <c r="A30" s="17"/>
      <c r="B30" s="20"/>
      <c r="C30" s="17"/>
      <c r="D30" s="46" t="s">
        <v>21</v>
      </c>
      <c r="E30" s="17"/>
      <c r="F30" s="17"/>
      <c r="G30" s="17"/>
      <c r="H30" s="17"/>
      <c r="I30" s="17"/>
      <c r="J30" s="47">
        <f>ROUND(J123, 2)</f>
        <v>0</v>
      </c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6.95" customHeight="1" x14ac:dyDescent="0.2">
      <c r="A31" s="17"/>
      <c r="B31" s="20"/>
      <c r="C31" s="17"/>
      <c r="D31" s="45"/>
      <c r="E31" s="45"/>
      <c r="F31" s="45"/>
      <c r="G31" s="45"/>
      <c r="H31" s="45"/>
      <c r="I31" s="45"/>
      <c r="J31" s="45"/>
      <c r="K31" s="45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14.45" customHeight="1" x14ac:dyDescent="0.2">
      <c r="A32" s="17"/>
      <c r="B32" s="20"/>
      <c r="C32" s="17"/>
      <c r="D32" s="17"/>
      <c r="E32" s="17"/>
      <c r="F32" s="48" t="s">
        <v>23</v>
      </c>
      <c r="G32" s="17"/>
      <c r="H32" s="17"/>
      <c r="I32" s="48" t="s">
        <v>22</v>
      </c>
      <c r="J32" s="48" t="s">
        <v>24</v>
      </c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14.45" customHeight="1" x14ac:dyDescent="0.2">
      <c r="A33" s="17"/>
      <c r="B33" s="20"/>
      <c r="C33" s="17"/>
      <c r="D33" s="49" t="s">
        <v>25</v>
      </c>
      <c r="E33" s="39" t="s">
        <v>26</v>
      </c>
      <c r="F33" s="50">
        <f>ROUND((SUM(BE123:BE220)),  2)</f>
        <v>0</v>
      </c>
      <c r="G33" s="17"/>
      <c r="H33" s="17"/>
      <c r="I33" s="51">
        <v>0.21</v>
      </c>
      <c r="J33" s="50">
        <f>ROUND(((SUM(BE123:BE220))*I33),  2)</f>
        <v>0</v>
      </c>
      <c r="K33" s="17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5" customHeight="1" x14ac:dyDescent="0.2">
      <c r="A34" s="17"/>
      <c r="B34" s="20"/>
      <c r="C34" s="17"/>
      <c r="D34" s="17"/>
      <c r="E34" s="39" t="s">
        <v>27</v>
      </c>
      <c r="F34" s="50">
        <f>ROUND((SUM(BF123:BF220)),  2)</f>
        <v>0</v>
      </c>
      <c r="G34" s="17"/>
      <c r="H34" s="17"/>
      <c r="I34" s="51">
        <v>0.12</v>
      </c>
      <c r="J34" s="50">
        <f>ROUND(((SUM(BF123:BF220))*I34),  2)</f>
        <v>0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4.45" hidden="1" customHeight="1" x14ac:dyDescent="0.2">
      <c r="A35" s="17"/>
      <c r="B35" s="20"/>
      <c r="C35" s="17"/>
      <c r="D35" s="17"/>
      <c r="E35" s="39" t="s">
        <v>28</v>
      </c>
      <c r="F35" s="50">
        <f>ROUND((SUM(BG123:BG220)),  2)</f>
        <v>0</v>
      </c>
      <c r="G35" s="17"/>
      <c r="H35" s="17"/>
      <c r="I35" s="51">
        <v>0.21</v>
      </c>
      <c r="J35" s="50">
        <f>0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5" hidden="1" customHeight="1" x14ac:dyDescent="0.2">
      <c r="A36" s="17"/>
      <c r="B36" s="20"/>
      <c r="C36" s="17"/>
      <c r="D36" s="17"/>
      <c r="E36" s="39" t="s">
        <v>29</v>
      </c>
      <c r="F36" s="50">
        <f>ROUND((SUM(BH123:BH220)),  2)</f>
        <v>0</v>
      </c>
      <c r="G36" s="17"/>
      <c r="H36" s="17"/>
      <c r="I36" s="51">
        <v>0.12</v>
      </c>
      <c r="J36" s="50">
        <f>0</f>
        <v>0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4.45" hidden="1" customHeight="1" x14ac:dyDescent="0.2">
      <c r="A37" s="17"/>
      <c r="B37" s="20"/>
      <c r="C37" s="17"/>
      <c r="D37" s="17"/>
      <c r="E37" s="39" t="s">
        <v>30</v>
      </c>
      <c r="F37" s="50">
        <f>ROUND((SUM(BI123:BI220)),  2)</f>
        <v>0</v>
      </c>
      <c r="G37" s="17"/>
      <c r="H37" s="17"/>
      <c r="I37" s="51">
        <v>0</v>
      </c>
      <c r="J37" s="50">
        <f>0</f>
        <v>0</v>
      </c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6.95" customHeight="1" x14ac:dyDescent="0.2">
      <c r="A38" s="17"/>
      <c r="B38" s="20"/>
      <c r="C38" s="17"/>
      <c r="D38" s="17"/>
      <c r="E38" s="17"/>
      <c r="F38" s="17"/>
      <c r="G38" s="17"/>
      <c r="H38" s="17"/>
      <c r="I38" s="17"/>
      <c r="J38" s="17"/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25.35" customHeight="1" x14ac:dyDescent="0.2">
      <c r="A39" s="17"/>
      <c r="B39" s="20"/>
      <c r="C39" s="52"/>
      <c r="D39" s="53" t="s">
        <v>31</v>
      </c>
      <c r="E39" s="54"/>
      <c r="F39" s="54"/>
      <c r="G39" s="55" t="s">
        <v>32</v>
      </c>
      <c r="H39" s="56" t="s">
        <v>33</v>
      </c>
      <c r="I39" s="54"/>
      <c r="J39" s="57">
        <f>SUM(J30:J37)</f>
        <v>0</v>
      </c>
      <c r="K39" s="58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 ht="14.45" customHeight="1" x14ac:dyDescent="0.2">
      <c r="A40" s="17"/>
      <c r="B40" s="20"/>
      <c r="C40" s="17"/>
      <c r="D40" s="17"/>
      <c r="E40" s="17"/>
      <c r="F40" s="17"/>
      <c r="G40" s="17"/>
      <c r="H40" s="17"/>
      <c r="I40" s="17"/>
      <c r="J40" s="17"/>
      <c r="K40" s="17"/>
      <c r="L40" s="21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1" customFormat="1" ht="14.45" customHeight="1" x14ac:dyDescent="0.2">
      <c r="B41" s="11"/>
      <c r="L41" s="11"/>
    </row>
    <row r="42" spans="1:31" s="1" customFormat="1" ht="14.45" customHeight="1" x14ac:dyDescent="0.2">
      <c r="B42" s="11"/>
      <c r="L42" s="11"/>
    </row>
    <row r="43" spans="1:31" s="1" customFormat="1" ht="14.45" customHeight="1" x14ac:dyDescent="0.2">
      <c r="B43" s="11"/>
      <c r="L43" s="11"/>
    </row>
    <row r="44" spans="1:31" s="1" customFormat="1" ht="14.45" customHeight="1" x14ac:dyDescent="0.2">
      <c r="B44" s="11"/>
      <c r="L44" s="11"/>
    </row>
    <row r="45" spans="1:31" s="1" customFormat="1" ht="14.45" customHeight="1" x14ac:dyDescent="0.2">
      <c r="B45" s="11"/>
      <c r="L45" s="11"/>
    </row>
    <row r="46" spans="1:31" s="1" customFormat="1" ht="14.45" customHeight="1" x14ac:dyDescent="0.2">
      <c r="B46" s="11"/>
      <c r="L46" s="11"/>
    </row>
    <row r="47" spans="1:31" s="1" customFormat="1" ht="14.45" customHeight="1" x14ac:dyDescent="0.2">
      <c r="B47" s="11"/>
      <c r="L47" s="11"/>
    </row>
    <row r="48" spans="1:31" s="1" customFormat="1" ht="14.45" customHeight="1" x14ac:dyDescent="0.2">
      <c r="B48" s="11"/>
      <c r="L48" s="11"/>
    </row>
    <row r="49" spans="1:31" s="1" customFormat="1" ht="14.45" customHeight="1" x14ac:dyDescent="0.2">
      <c r="B49" s="11"/>
      <c r="L49" s="11"/>
    </row>
    <row r="50" spans="1:31" s="2" customFormat="1" ht="14.45" customHeight="1" x14ac:dyDescent="0.2">
      <c r="B50" s="21"/>
      <c r="D50" s="59" t="s">
        <v>34</v>
      </c>
      <c r="E50" s="60"/>
      <c r="F50" s="60"/>
      <c r="G50" s="59" t="s">
        <v>35</v>
      </c>
      <c r="H50" s="60"/>
      <c r="I50" s="60"/>
      <c r="J50" s="60"/>
      <c r="K50" s="60"/>
      <c r="L50" s="21"/>
    </row>
    <row r="51" spans="1:31" x14ac:dyDescent="0.2">
      <c r="B51" s="11"/>
      <c r="L51" s="11"/>
    </row>
    <row r="52" spans="1:31" x14ac:dyDescent="0.2">
      <c r="B52" s="11"/>
      <c r="L52" s="11"/>
    </row>
    <row r="53" spans="1:31" x14ac:dyDescent="0.2">
      <c r="B53" s="11"/>
      <c r="L53" s="11"/>
    </row>
    <row r="54" spans="1:31" x14ac:dyDescent="0.2">
      <c r="B54" s="11"/>
      <c r="L54" s="11"/>
    </row>
    <row r="55" spans="1:31" x14ac:dyDescent="0.2">
      <c r="B55" s="11"/>
      <c r="L55" s="11"/>
    </row>
    <row r="56" spans="1:31" x14ac:dyDescent="0.2">
      <c r="B56" s="11"/>
      <c r="L56" s="11"/>
    </row>
    <row r="57" spans="1:31" x14ac:dyDescent="0.2">
      <c r="B57" s="11"/>
      <c r="L57" s="11"/>
    </row>
    <row r="58" spans="1:31" x14ac:dyDescent="0.2">
      <c r="B58" s="11"/>
      <c r="L58" s="11"/>
    </row>
    <row r="59" spans="1:31" x14ac:dyDescent="0.2">
      <c r="B59" s="11"/>
      <c r="L59" s="11"/>
    </row>
    <row r="60" spans="1:31" x14ac:dyDescent="0.2">
      <c r="B60" s="11"/>
      <c r="L60" s="11"/>
    </row>
    <row r="61" spans="1:31" s="2" customFormat="1" ht="12.75" x14ac:dyDescent="0.2">
      <c r="A61" s="17"/>
      <c r="B61" s="20"/>
      <c r="C61" s="17"/>
      <c r="D61" s="61" t="s">
        <v>36</v>
      </c>
      <c r="E61" s="62"/>
      <c r="F61" s="63" t="s">
        <v>37</v>
      </c>
      <c r="G61" s="61" t="s">
        <v>36</v>
      </c>
      <c r="H61" s="62"/>
      <c r="I61" s="62"/>
      <c r="J61" s="64" t="s">
        <v>37</v>
      </c>
      <c r="K61" s="62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x14ac:dyDescent="0.2">
      <c r="B62" s="11"/>
      <c r="L62" s="11"/>
    </row>
    <row r="63" spans="1:31" x14ac:dyDescent="0.2">
      <c r="B63" s="11"/>
      <c r="L63" s="11"/>
    </row>
    <row r="64" spans="1:31" x14ac:dyDescent="0.2">
      <c r="B64" s="11"/>
      <c r="L64" s="11"/>
    </row>
    <row r="65" spans="1:31" s="2" customFormat="1" ht="12.75" x14ac:dyDescent="0.2">
      <c r="A65" s="17"/>
      <c r="B65" s="20"/>
      <c r="C65" s="17"/>
      <c r="D65" s="59" t="s">
        <v>38</v>
      </c>
      <c r="E65" s="65"/>
      <c r="F65" s="65"/>
      <c r="G65" s="59" t="s">
        <v>39</v>
      </c>
      <c r="H65" s="65"/>
      <c r="I65" s="65"/>
      <c r="J65" s="65"/>
      <c r="K65" s="65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x14ac:dyDescent="0.2">
      <c r="B66" s="11"/>
      <c r="L66" s="11"/>
    </row>
    <row r="67" spans="1:31" x14ac:dyDescent="0.2">
      <c r="B67" s="11"/>
      <c r="L67" s="11"/>
    </row>
    <row r="68" spans="1:31" x14ac:dyDescent="0.2">
      <c r="B68" s="11"/>
      <c r="L68" s="11"/>
    </row>
    <row r="69" spans="1:31" x14ac:dyDescent="0.2">
      <c r="B69" s="11"/>
      <c r="L69" s="11"/>
    </row>
    <row r="70" spans="1:31" x14ac:dyDescent="0.2">
      <c r="B70" s="11"/>
      <c r="L70" s="11"/>
    </row>
    <row r="71" spans="1:31" x14ac:dyDescent="0.2">
      <c r="B71" s="11"/>
      <c r="L71" s="11"/>
    </row>
    <row r="72" spans="1:31" x14ac:dyDescent="0.2">
      <c r="B72" s="11"/>
      <c r="L72" s="11"/>
    </row>
    <row r="73" spans="1:31" x14ac:dyDescent="0.2">
      <c r="B73" s="11"/>
      <c r="L73" s="11"/>
    </row>
    <row r="74" spans="1:31" x14ac:dyDescent="0.2">
      <c r="B74" s="11"/>
      <c r="L74" s="11"/>
    </row>
    <row r="75" spans="1:31" x14ac:dyDescent="0.2">
      <c r="B75" s="11"/>
      <c r="L75" s="11"/>
    </row>
    <row r="76" spans="1:31" s="2" customFormat="1" ht="12.75" x14ac:dyDescent="0.2">
      <c r="A76" s="17"/>
      <c r="B76" s="20"/>
      <c r="C76" s="17"/>
      <c r="D76" s="61" t="s">
        <v>36</v>
      </c>
      <c r="E76" s="62"/>
      <c r="F76" s="63" t="s">
        <v>37</v>
      </c>
      <c r="G76" s="61" t="s">
        <v>36</v>
      </c>
      <c r="H76" s="62"/>
      <c r="I76" s="62"/>
      <c r="J76" s="64" t="s">
        <v>37</v>
      </c>
      <c r="K76" s="62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5" customHeight="1" x14ac:dyDescent="0.2">
      <c r="A77" s="1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pans="1:47" s="2" customFormat="1" ht="6.95" customHeight="1" x14ac:dyDescent="0.2">
      <c r="A81" s="1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47" s="2" customFormat="1" ht="24.95" customHeight="1" x14ac:dyDescent="0.2">
      <c r="A82" s="17"/>
      <c r="B82" s="18"/>
      <c r="C82" s="12" t="s">
        <v>52</v>
      </c>
      <c r="D82" s="19"/>
      <c r="E82" s="19"/>
      <c r="F82" s="19"/>
      <c r="G82" s="19"/>
      <c r="H82" s="19"/>
      <c r="I82" s="19"/>
      <c r="J82" s="19"/>
      <c r="K82" s="19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47" s="2" customFormat="1" ht="6.95" customHeight="1" x14ac:dyDescent="0.2">
      <c r="A83" s="17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47" s="2" customFormat="1" ht="12" customHeight="1" x14ac:dyDescent="0.2">
      <c r="A84" s="17"/>
      <c r="B84" s="18"/>
      <c r="C84" s="14" t="s">
        <v>5</v>
      </c>
      <c r="D84" s="19"/>
      <c r="E84" s="19"/>
      <c r="F84" s="19"/>
      <c r="G84" s="19"/>
      <c r="H84" s="19"/>
      <c r="I84" s="19"/>
      <c r="J84" s="19"/>
      <c r="K84" s="19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47" s="2" customFormat="1" ht="16.5" customHeight="1" x14ac:dyDescent="0.2">
      <c r="A85" s="17"/>
      <c r="B85" s="18"/>
      <c r="C85" s="19"/>
      <c r="D85" s="19"/>
      <c r="E85" s="164" t="e">
        <f>E7</f>
        <v>#REF!</v>
      </c>
      <c r="F85" s="165"/>
      <c r="G85" s="165"/>
      <c r="H85" s="165"/>
      <c r="I85" s="19"/>
      <c r="J85" s="19"/>
      <c r="K85" s="19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47" s="2" customFormat="1" ht="12" customHeight="1" x14ac:dyDescent="0.2">
      <c r="A86" s="17"/>
      <c r="B86" s="18"/>
      <c r="C86" s="14" t="s">
        <v>49</v>
      </c>
      <c r="D86" s="19"/>
      <c r="E86" s="19"/>
      <c r="F86" s="19"/>
      <c r="G86" s="19"/>
      <c r="H86" s="19"/>
      <c r="I86" s="19"/>
      <c r="J86" s="19"/>
      <c r="K86" s="19"/>
      <c r="L86" s="21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47" s="2" customFormat="1" ht="16.5" customHeight="1" x14ac:dyDescent="0.2">
      <c r="A87" s="17"/>
      <c r="B87" s="18"/>
      <c r="C87" s="19"/>
      <c r="D87" s="19"/>
      <c r="E87" s="162" t="str">
        <f>E9</f>
        <v>SO 701 - První etapa - 8+3m</v>
      </c>
      <c r="F87" s="163"/>
      <c r="G87" s="163"/>
      <c r="H87" s="163"/>
      <c r="I87" s="19"/>
      <c r="J87" s="19"/>
      <c r="K87" s="19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47" s="2" customFormat="1" ht="6.95" customHeight="1" x14ac:dyDescent="0.2">
      <c r="A88" s="17"/>
      <c r="B88" s="18"/>
      <c r="C88" s="19"/>
      <c r="D88" s="19"/>
      <c r="E88" s="19"/>
      <c r="F88" s="19"/>
      <c r="G88" s="19"/>
      <c r="H88" s="19"/>
      <c r="I88" s="19"/>
      <c r="J88" s="19"/>
      <c r="K88" s="19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47" s="2" customFormat="1" ht="12" customHeight="1" x14ac:dyDescent="0.2">
      <c r="A89" s="17"/>
      <c r="B89" s="18"/>
      <c r="C89" s="14" t="s">
        <v>8</v>
      </c>
      <c r="D89" s="19"/>
      <c r="E89" s="19"/>
      <c r="F89" s="13" t="str">
        <f>F12</f>
        <v>Všeborsko</v>
      </c>
      <c r="G89" s="19"/>
      <c r="H89" s="19"/>
      <c r="I89" s="14" t="s">
        <v>9</v>
      </c>
      <c r="J89" s="26" t="e">
        <f>IF(J12="","",J12)</f>
        <v>#REF!</v>
      </c>
      <c r="K89" s="19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47" s="2" customFormat="1" ht="6.95" customHeight="1" x14ac:dyDescent="0.2">
      <c r="A90" s="17"/>
      <c r="B90" s="18"/>
      <c r="C90" s="19"/>
      <c r="D90" s="19"/>
      <c r="E90" s="19"/>
      <c r="F90" s="19"/>
      <c r="G90" s="19"/>
      <c r="H90" s="19"/>
      <c r="I90" s="19"/>
      <c r="J90" s="19"/>
      <c r="K90" s="19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47" s="2" customFormat="1" ht="15.2" customHeight="1" x14ac:dyDescent="0.2">
      <c r="A91" s="17"/>
      <c r="B91" s="18"/>
      <c r="C91" s="14" t="s">
        <v>10</v>
      </c>
      <c r="D91" s="19"/>
      <c r="E91" s="19"/>
      <c r="F91" s="13" t="str">
        <f>E15</f>
        <v>Obec Všeborsko</v>
      </c>
      <c r="G91" s="19"/>
      <c r="H91" s="19"/>
      <c r="I91" s="14" t="s">
        <v>15</v>
      </c>
      <c r="J91" s="16" t="str">
        <f>E21</f>
        <v>Filip Trunečka</v>
      </c>
      <c r="K91" s="19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47" s="2" customFormat="1" ht="15.2" customHeight="1" x14ac:dyDescent="0.2">
      <c r="A92" s="17"/>
      <c r="B92" s="18"/>
      <c r="C92" s="14" t="s">
        <v>14</v>
      </c>
      <c r="D92" s="19"/>
      <c r="E92" s="19"/>
      <c r="F92" s="13" t="str">
        <f>IF(E18="","",E18)</f>
        <v/>
      </c>
      <c r="G92" s="19"/>
      <c r="H92" s="19"/>
      <c r="I92" s="14" t="s">
        <v>18</v>
      </c>
      <c r="J92" s="16" t="str">
        <f>E24</f>
        <v>Bc. Zuzana Kosáková</v>
      </c>
      <c r="K92" s="19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47" s="2" customFormat="1" ht="10.35" customHeight="1" x14ac:dyDescent="0.2">
      <c r="A93" s="17"/>
      <c r="B93" s="18"/>
      <c r="C93" s="19"/>
      <c r="D93" s="19"/>
      <c r="E93" s="19"/>
      <c r="F93" s="19"/>
      <c r="G93" s="19"/>
      <c r="H93" s="19"/>
      <c r="I93" s="19"/>
      <c r="J93" s="19"/>
      <c r="K93" s="19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47" s="2" customFormat="1" ht="29.25" customHeight="1" x14ac:dyDescent="0.2">
      <c r="A94" s="17"/>
      <c r="B94" s="18"/>
      <c r="C94" s="70" t="s">
        <v>53</v>
      </c>
      <c r="D94" s="71"/>
      <c r="E94" s="71"/>
      <c r="F94" s="71"/>
      <c r="G94" s="71"/>
      <c r="H94" s="71"/>
      <c r="I94" s="71"/>
      <c r="J94" s="72" t="s">
        <v>54</v>
      </c>
      <c r="K94" s="71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47" s="2" customFormat="1" ht="10.35" customHeight="1" x14ac:dyDescent="0.2">
      <c r="A95" s="17"/>
      <c r="B95" s="18"/>
      <c r="C95" s="19"/>
      <c r="D95" s="19"/>
      <c r="E95" s="19"/>
      <c r="F95" s="19"/>
      <c r="G95" s="19"/>
      <c r="H95" s="19"/>
      <c r="I95" s="19"/>
      <c r="J95" s="19"/>
      <c r="K95" s="19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47" s="2" customFormat="1" ht="22.9" customHeight="1" x14ac:dyDescent="0.2">
      <c r="A96" s="17"/>
      <c r="B96" s="18"/>
      <c r="C96" s="73" t="s">
        <v>55</v>
      </c>
      <c r="D96" s="19"/>
      <c r="E96" s="19"/>
      <c r="F96" s="19"/>
      <c r="G96" s="19"/>
      <c r="H96" s="19"/>
      <c r="I96" s="19"/>
      <c r="J96" s="34">
        <f>J123</f>
        <v>0</v>
      </c>
      <c r="K96" s="19"/>
      <c r="L96" s="21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10" t="s">
        <v>56</v>
      </c>
    </row>
    <row r="97" spans="1:31" s="4" customFormat="1" ht="24.95" customHeight="1" x14ac:dyDescent="0.2">
      <c r="B97" s="74"/>
      <c r="C97" s="75"/>
      <c r="D97" s="76" t="s">
        <v>57</v>
      </c>
      <c r="E97" s="77"/>
      <c r="F97" s="77"/>
      <c r="G97" s="77"/>
      <c r="H97" s="77"/>
      <c r="I97" s="77"/>
      <c r="J97" s="78">
        <f>J124</f>
        <v>0</v>
      </c>
      <c r="K97" s="75"/>
      <c r="L97" s="79"/>
    </row>
    <row r="98" spans="1:31" s="5" customFormat="1" ht="19.899999999999999" customHeight="1" x14ac:dyDescent="0.2">
      <c r="B98" s="80"/>
      <c r="C98" s="81"/>
      <c r="D98" s="82" t="s">
        <v>58</v>
      </c>
      <c r="E98" s="83"/>
      <c r="F98" s="83"/>
      <c r="G98" s="83"/>
      <c r="H98" s="83"/>
      <c r="I98" s="83"/>
      <c r="J98" s="84">
        <f>J125</f>
        <v>0</v>
      </c>
      <c r="K98" s="81"/>
      <c r="L98" s="85"/>
    </row>
    <row r="99" spans="1:31" s="5" customFormat="1" ht="19.899999999999999" customHeight="1" x14ac:dyDescent="0.2">
      <c r="B99" s="80"/>
      <c r="C99" s="81"/>
      <c r="D99" s="82" t="s">
        <v>59</v>
      </c>
      <c r="E99" s="83"/>
      <c r="F99" s="83"/>
      <c r="G99" s="83"/>
      <c r="H99" s="83"/>
      <c r="I99" s="83"/>
      <c r="J99" s="84">
        <f>J130</f>
        <v>0</v>
      </c>
      <c r="K99" s="81"/>
      <c r="L99" s="85"/>
    </row>
    <row r="100" spans="1:31" s="5" customFormat="1" ht="19.899999999999999" customHeight="1" x14ac:dyDescent="0.2">
      <c r="B100" s="80"/>
      <c r="C100" s="81"/>
      <c r="D100" s="82" t="s">
        <v>60</v>
      </c>
      <c r="E100" s="83"/>
      <c r="F100" s="83"/>
      <c r="G100" s="83"/>
      <c r="H100" s="83"/>
      <c r="I100" s="83"/>
      <c r="J100" s="84">
        <f>J182</f>
        <v>0</v>
      </c>
      <c r="K100" s="81"/>
      <c r="L100" s="85"/>
    </row>
    <row r="101" spans="1:31" s="4" customFormat="1" ht="24.95" customHeight="1" x14ac:dyDescent="0.2">
      <c r="B101" s="74"/>
      <c r="C101" s="75"/>
      <c r="D101" s="76" t="s">
        <v>61</v>
      </c>
      <c r="E101" s="77"/>
      <c r="F101" s="77"/>
      <c r="G101" s="77"/>
      <c r="H101" s="77"/>
      <c r="I101" s="77"/>
      <c r="J101" s="78">
        <f>J184</f>
        <v>0</v>
      </c>
      <c r="K101" s="75"/>
      <c r="L101" s="79"/>
    </row>
    <row r="102" spans="1:31" s="5" customFormat="1" ht="19.899999999999999" customHeight="1" x14ac:dyDescent="0.2">
      <c r="B102" s="80"/>
      <c r="C102" s="81"/>
      <c r="D102" s="82" t="s">
        <v>62</v>
      </c>
      <c r="E102" s="83"/>
      <c r="F102" s="83"/>
      <c r="G102" s="83"/>
      <c r="H102" s="83"/>
      <c r="I102" s="83"/>
      <c r="J102" s="84">
        <f>J185</f>
        <v>0</v>
      </c>
      <c r="K102" s="81"/>
      <c r="L102" s="85"/>
    </row>
    <row r="103" spans="1:31" s="5" customFormat="1" ht="19.899999999999999" customHeight="1" x14ac:dyDescent="0.2">
      <c r="B103" s="80"/>
      <c r="C103" s="81"/>
      <c r="D103" s="82" t="s">
        <v>63</v>
      </c>
      <c r="E103" s="83"/>
      <c r="F103" s="83"/>
      <c r="G103" s="83"/>
      <c r="H103" s="83"/>
      <c r="I103" s="83"/>
      <c r="J103" s="84">
        <f>J208</f>
        <v>0</v>
      </c>
      <c r="K103" s="81"/>
      <c r="L103" s="85"/>
    </row>
    <row r="104" spans="1:31" s="2" customFormat="1" ht="21.75" customHeight="1" x14ac:dyDescent="0.2">
      <c r="A104" s="17"/>
      <c r="B104" s="18"/>
      <c r="C104" s="19"/>
      <c r="D104" s="19"/>
      <c r="E104" s="19"/>
      <c r="F104" s="19"/>
      <c r="G104" s="19"/>
      <c r="H104" s="19"/>
      <c r="I104" s="19"/>
      <c r="J104" s="19"/>
      <c r="K104" s="19"/>
      <c r="L104" s="21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spans="1:31" s="2" customFormat="1" ht="6.95" customHeight="1" x14ac:dyDescent="0.2">
      <c r="A105" s="17"/>
      <c r="B105" s="22"/>
      <c r="C105" s="23"/>
      <c r="D105" s="23"/>
      <c r="E105" s="23"/>
      <c r="F105" s="23"/>
      <c r="G105" s="23"/>
      <c r="H105" s="23"/>
      <c r="I105" s="23"/>
      <c r="J105" s="23"/>
      <c r="K105" s="23"/>
      <c r="L105" s="21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9" spans="1:31" s="2" customFormat="1" ht="6.95" customHeight="1" x14ac:dyDescent="0.2">
      <c r="A109" s="17"/>
      <c r="B109" s="24"/>
      <c r="C109" s="25"/>
      <c r="D109" s="25"/>
      <c r="E109" s="25"/>
      <c r="F109" s="25"/>
      <c r="G109" s="25"/>
      <c r="H109" s="25"/>
      <c r="I109" s="25"/>
      <c r="J109" s="25"/>
      <c r="K109" s="25"/>
      <c r="L109" s="21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pans="1:31" s="2" customFormat="1" ht="24.95" customHeight="1" x14ac:dyDescent="0.2">
      <c r="A110" s="17"/>
      <c r="B110" s="18"/>
      <c r="C110" s="12" t="s">
        <v>64</v>
      </c>
      <c r="D110" s="19"/>
      <c r="E110" s="19"/>
      <c r="F110" s="19"/>
      <c r="G110" s="19"/>
      <c r="H110" s="19"/>
      <c r="I110" s="19"/>
      <c r="J110" s="19"/>
      <c r="K110" s="19"/>
      <c r="L110" s="21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pans="1:31" s="2" customFormat="1" ht="6.95" customHeight="1" x14ac:dyDescent="0.2">
      <c r="A111" s="17"/>
      <c r="B111" s="18"/>
      <c r="C111" s="19"/>
      <c r="D111" s="19"/>
      <c r="E111" s="19"/>
      <c r="F111" s="19"/>
      <c r="G111" s="19"/>
      <c r="H111" s="19"/>
      <c r="I111" s="19"/>
      <c r="J111" s="19"/>
      <c r="K111" s="19"/>
      <c r="L111" s="21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pans="1:31" s="2" customFormat="1" ht="12" customHeight="1" x14ac:dyDescent="0.2">
      <c r="A112" s="17"/>
      <c r="B112" s="18"/>
      <c r="C112" s="14" t="s">
        <v>5</v>
      </c>
      <c r="D112" s="19"/>
      <c r="E112" s="19"/>
      <c r="F112" s="19"/>
      <c r="G112" s="19"/>
      <c r="H112" s="19"/>
      <c r="I112" s="19"/>
      <c r="J112" s="19"/>
      <c r="K112" s="19"/>
      <c r="L112" s="21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pans="1:65" s="2" customFormat="1" ht="16.5" customHeight="1" x14ac:dyDescent="0.2">
      <c r="A113" s="17"/>
      <c r="B113" s="18"/>
      <c r="C113" s="19"/>
      <c r="D113" s="19"/>
      <c r="E113" s="164" t="e">
        <f>E7</f>
        <v>#REF!</v>
      </c>
      <c r="F113" s="165"/>
      <c r="G113" s="165"/>
      <c r="H113" s="165"/>
      <c r="I113" s="19"/>
      <c r="J113" s="19"/>
      <c r="K113" s="19"/>
      <c r="L113" s="21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pans="1:65" s="2" customFormat="1" ht="12" customHeight="1" x14ac:dyDescent="0.2">
      <c r="A114" s="17"/>
      <c r="B114" s="18"/>
      <c r="C114" s="14" t="s">
        <v>49</v>
      </c>
      <c r="D114" s="19"/>
      <c r="E114" s="19"/>
      <c r="F114" s="19"/>
      <c r="G114" s="19"/>
      <c r="H114" s="19"/>
      <c r="I114" s="19"/>
      <c r="J114" s="19"/>
      <c r="K114" s="19"/>
      <c r="L114" s="21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pans="1:65" s="2" customFormat="1" ht="16.5" customHeight="1" x14ac:dyDescent="0.2">
      <c r="A115" s="17"/>
      <c r="B115" s="18"/>
      <c r="C115" s="19"/>
      <c r="D115" s="19"/>
      <c r="E115" s="162" t="str">
        <f>E9</f>
        <v>SO 701 - První etapa - 8+3m</v>
      </c>
      <c r="F115" s="163"/>
      <c r="G115" s="163"/>
      <c r="H115" s="163"/>
      <c r="I115" s="19"/>
      <c r="J115" s="19"/>
      <c r="K115" s="19"/>
      <c r="L115" s="21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pans="1:65" s="2" customFormat="1" ht="6.95" customHeight="1" x14ac:dyDescent="0.2">
      <c r="A116" s="17"/>
      <c r="B116" s="18"/>
      <c r="C116" s="19"/>
      <c r="D116" s="19"/>
      <c r="E116" s="19"/>
      <c r="F116" s="19"/>
      <c r="G116" s="19"/>
      <c r="H116" s="19"/>
      <c r="I116" s="19"/>
      <c r="J116" s="19"/>
      <c r="K116" s="19"/>
      <c r="L116" s="21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pans="1:65" s="2" customFormat="1" ht="12" customHeight="1" x14ac:dyDescent="0.2">
      <c r="A117" s="17"/>
      <c r="B117" s="18"/>
      <c r="C117" s="14" t="s">
        <v>8</v>
      </c>
      <c r="D117" s="19"/>
      <c r="E117" s="19"/>
      <c r="F117" s="13" t="str">
        <f>F12</f>
        <v>Všeborsko</v>
      </c>
      <c r="G117" s="19"/>
      <c r="H117" s="19"/>
      <c r="I117" s="14" t="s">
        <v>9</v>
      </c>
      <c r="J117" s="26" t="e">
        <f>IF(J12="","",J12)</f>
        <v>#REF!</v>
      </c>
      <c r="K117" s="19"/>
      <c r="L117" s="21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pans="1:65" s="2" customFormat="1" ht="6.95" customHeight="1" x14ac:dyDescent="0.2">
      <c r="A118" s="17"/>
      <c r="B118" s="18"/>
      <c r="C118" s="19"/>
      <c r="D118" s="19"/>
      <c r="E118" s="19"/>
      <c r="F118" s="19"/>
      <c r="G118" s="19"/>
      <c r="H118" s="19"/>
      <c r="I118" s="19"/>
      <c r="J118" s="19"/>
      <c r="K118" s="19"/>
      <c r="L118" s="21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pans="1:65" s="2" customFormat="1" ht="15.2" customHeight="1" x14ac:dyDescent="0.2">
      <c r="A119" s="17"/>
      <c r="B119" s="18"/>
      <c r="C119" s="14" t="s">
        <v>10</v>
      </c>
      <c r="D119" s="19"/>
      <c r="E119" s="19"/>
      <c r="F119" s="13" t="str">
        <f>E15</f>
        <v>Obec Všeborsko</v>
      </c>
      <c r="G119" s="19"/>
      <c r="H119" s="19"/>
      <c r="I119" s="14" t="s">
        <v>15</v>
      </c>
      <c r="J119" s="16" t="str">
        <f>E21</f>
        <v>Filip Trunečka</v>
      </c>
      <c r="K119" s="19"/>
      <c r="L119" s="21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pans="1:65" s="2" customFormat="1" ht="15.2" customHeight="1" x14ac:dyDescent="0.2">
      <c r="A120" s="17"/>
      <c r="B120" s="18"/>
      <c r="C120" s="14" t="s">
        <v>14</v>
      </c>
      <c r="D120" s="19"/>
      <c r="E120" s="19"/>
      <c r="F120" s="13" t="str">
        <f>IF(E18="","",E18)</f>
        <v/>
      </c>
      <c r="G120" s="19"/>
      <c r="H120" s="19"/>
      <c r="I120" s="14" t="s">
        <v>18</v>
      </c>
      <c r="J120" s="16" t="str">
        <f>E24</f>
        <v>Bc. Zuzana Kosáková</v>
      </c>
      <c r="K120" s="19"/>
      <c r="L120" s="21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pans="1:65" s="2" customFormat="1" ht="10.35" customHeight="1" x14ac:dyDescent="0.2">
      <c r="A121" s="17"/>
      <c r="B121" s="18"/>
      <c r="C121" s="19"/>
      <c r="D121" s="19"/>
      <c r="E121" s="19"/>
      <c r="F121" s="19"/>
      <c r="G121" s="19"/>
      <c r="H121" s="19"/>
      <c r="I121" s="19"/>
      <c r="J121" s="19"/>
      <c r="K121" s="19"/>
      <c r="L121" s="21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pans="1:65" s="6" customFormat="1" ht="29.25" customHeight="1" x14ac:dyDescent="0.2">
      <c r="A122" s="86"/>
      <c r="B122" s="87"/>
      <c r="C122" s="88" t="s">
        <v>65</v>
      </c>
      <c r="D122" s="89" t="s">
        <v>42</v>
      </c>
      <c r="E122" s="89" t="s">
        <v>40</v>
      </c>
      <c r="F122" s="89" t="s">
        <v>41</v>
      </c>
      <c r="G122" s="89" t="s">
        <v>66</v>
      </c>
      <c r="H122" s="89" t="s">
        <v>67</v>
      </c>
      <c r="I122" s="89" t="s">
        <v>68</v>
      </c>
      <c r="J122" s="89" t="s">
        <v>54</v>
      </c>
      <c r="K122" s="90" t="s">
        <v>69</v>
      </c>
      <c r="L122" s="91"/>
      <c r="M122" s="28" t="s">
        <v>0</v>
      </c>
      <c r="N122" s="29" t="s">
        <v>25</v>
      </c>
      <c r="O122" s="29" t="s">
        <v>70</v>
      </c>
      <c r="P122" s="29" t="s">
        <v>71</v>
      </c>
      <c r="Q122" s="29" t="s">
        <v>72</v>
      </c>
      <c r="R122" s="29" t="s">
        <v>73</v>
      </c>
      <c r="S122" s="29" t="s">
        <v>74</v>
      </c>
      <c r="T122" s="30" t="s">
        <v>75</v>
      </c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</row>
    <row r="123" spans="1:65" s="2" customFormat="1" ht="22.9" customHeight="1" x14ac:dyDescent="0.25">
      <c r="A123" s="17"/>
      <c r="B123" s="18"/>
      <c r="C123" s="33" t="s">
        <v>76</v>
      </c>
      <c r="D123" s="19"/>
      <c r="E123" s="19"/>
      <c r="F123" s="19"/>
      <c r="G123" s="19"/>
      <c r="H123" s="19"/>
      <c r="I123" s="19"/>
      <c r="J123" s="92">
        <f>BK123</f>
        <v>0</v>
      </c>
      <c r="K123" s="19"/>
      <c r="L123" s="20"/>
      <c r="M123" s="31"/>
      <c r="N123" s="93"/>
      <c r="O123" s="32"/>
      <c r="P123" s="94">
        <f>P124+P184</f>
        <v>0</v>
      </c>
      <c r="Q123" s="32"/>
      <c r="R123" s="94">
        <f>R124+R184</f>
        <v>4.6180210500000003</v>
      </c>
      <c r="S123" s="32"/>
      <c r="T123" s="95">
        <f>T124+T184</f>
        <v>19.992417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T123" s="10" t="s">
        <v>43</v>
      </c>
      <c r="AU123" s="10" t="s">
        <v>56</v>
      </c>
      <c r="BK123" s="96">
        <f>BK124+BK184</f>
        <v>0</v>
      </c>
    </row>
    <row r="124" spans="1:65" s="7" customFormat="1" ht="25.9" customHeight="1" x14ac:dyDescent="0.2">
      <c r="B124" s="97"/>
      <c r="C124" s="98"/>
      <c r="D124" s="99" t="s">
        <v>43</v>
      </c>
      <c r="E124" s="100" t="s">
        <v>77</v>
      </c>
      <c r="F124" s="100" t="s">
        <v>78</v>
      </c>
      <c r="G124" s="98"/>
      <c r="H124" s="98"/>
      <c r="I124" s="101"/>
      <c r="J124" s="102">
        <f>BK124</f>
        <v>0</v>
      </c>
      <c r="K124" s="98"/>
      <c r="L124" s="103"/>
      <c r="M124" s="104"/>
      <c r="N124" s="105"/>
      <c r="O124" s="105"/>
      <c r="P124" s="106">
        <f>P125+P130+P182</f>
        <v>0</v>
      </c>
      <c r="Q124" s="105"/>
      <c r="R124" s="106">
        <f>R125+R130+R182</f>
        <v>2.35141255</v>
      </c>
      <c r="S124" s="105"/>
      <c r="T124" s="107">
        <f>T125+T130+T182</f>
        <v>19.168572000000001</v>
      </c>
      <c r="AR124" s="108" t="s">
        <v>45</v>
      </c>
      <c r="AT124" s="109" t="s">
        <v>43</v>
      </c>
      <c r="AU124" s="109" t="s">
        <v>44</v>
      </c>
      <c r="AY124" s="108" t="s">
        <v>79</v>
      </c>
      <c r="BK124" s="110">
        <f>BK125+BK130+BK182</f>
        <v>0</v>
      </c>
    </row>
    <row r="125" spans="1:65" s="7" customFormat="1" ht="22.9" customHeight="1" x14ac:dyDescent="0.2">
      <c r="B125" s="97"/>
      <c r="C125" s="98"/>
      <c r="D125" s="99" t="s">
        <v>43</v>
      </c>
      <c r="E125" s="111" t="s">
        <v>45</v>
      </c>
      <c r="F125" s="111" t="s">
        <v>80</v>
      </c>
      <c r="G125" s="98"/>
      <c r="H125" s="98"/>
      <c r="I125" s="101"/>
      <c r="J125" s="112">
        <f>BK125</f>
        <v>0</v>
      </c>
      <c r="K125" s="98"/>
      <c r="L125" s="103"/>
      <c r="M125" s="104"/>
      <c r="N125" s="105"/>
      <c r="O125" s="105"/>
      <c r="P125" s="106">
        <f>SUM(P126:P129)</f>
        <v>0</v>
      </c>
      <c r="Q125" s="105"/>
      <c r="R125" s="106">
        <f>SUM(R126:R129)</f>
        <v>4.2735000000000002E-2</v>
      </c>
      <c r="S125" s="105"/>
      <c r="T125" s="107">
        <f>SUM(T126:T129)</f>
        <v>0</v>
      </c>
      <c r="AR125" s="108" t="s">
        <v>45</v>
      </c>
      <c r="AT125" s="109" t="s">
        <v>43</v>
      </c>
      <c r="AU125" s="109" t="s">
        <v>45</v>
      </c>
      <c r="AY125" s="108" t="s">
        <v>79</v>
      </c>
      <c r="BK125" s="110">
        <f>SUM(BK126:BK129)</f>
        <v>0</v>
      </c>
    </row>
    <row r="126" spans="1:65" s="2" customFormat="1" ht="16.5" customHeight="1" x14ac:dyDescent="0.2">
      <c r="A126" s="17"/>
      <c r="B126" s="18"/>
      <c r="C126" s="113" t="s">
        <v>45</v>
      </c>
      <c r="D126" s="113" t="s">
        <v>81</v>
      </c>
      <c r="E126" s="114" t="s">
        <v>82</v>
      </c>
      <c r="F126" s="115" t="s">
        <v>83</v>
      </c>
      <c r="G126" s="116" t="s">
        <v>84</v>
      </c>
      <c r="H126" s="117">
        <v>33</v>
      </c>
      <c r="I126" s="118"/>
      <c r="J126" s="119">
        <f>ROUND(I126*H126,2)</f>
        <v>0</v>
      </c>
      <c r="K126" s="115" t="s">
        <v>85</v>
      </c>
      <c r="L126" s="20"/>
      <c r="M126" s="120" t="s">
        <v>0</v>
      </c>
      <c r="N126" s="121" t="s">
        <v>26</v>
      </c>
      <c r="O126" s="27"/>
      <c r="P126" s="122">
        <f>O126*H126</f>
        <v>0</v>
      </c>
      <c r="Q126" s="122">
        <v>1.2700000000000001E-3</v>
      </c>
      <c r="R126" s="122">
        <f>Q126*H126</f>
        <v>4.1910000000000003E-2</v>
      </c>
      <c r="S126" s="122">
        <v>0</v>
      </c>
      <c r="T126" s="123">
        <f>S126*H126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124" t="s">
        <v>86</v>
      </c>
      <c r="AT126" s="124" t="s">
        <v>81</v>
      </c>
      <c r="AU126" s="124" t="s">
        <v>47</v>
      </c>
      <c r="AY126" s="10" t="s">
        <v>79</v>
      </c>
      <c r="BE126" s="125">
        <f>IF(N126="základní",J126,0)</f>
        <v>0</v>
      </c>
      <c r="BF126" s="125">
        <f>IF(N126="snížená",J126,0)</f>
        <v>0</v>
      </c>
      <c r="BG126" s="125">
        <f>IF(N126="zákl. přenesená",J126,0)</f>
        <v>0</v>
      </c>
      <c r="BH126" s="125">
        <f>IF(N126="sníž. přenesená",J126,0)</f>
        <v>0</v>
      </c>
      <c r="BI126" s="125">
        <f>IF(N126="nulová",J126,0)</f>
        <v>0</v>
      </c>
      <c r="BJ126" s="10" t="s">
        <v>45</v>
      </c>
      <c r="BK126" s="125">
        <f>ROUND(I126*H126,2)</f>
        <v>0</v>
      </c>
      <c r="BL126" s="10" t="s">
        <v>86</v>
      </c>
      <c r="BM126" s="124" t="s">
        <v>87</v>
      </c>
    </row>
    <row r="127" spans="1:65" s="8" customFormat="1" x14ac:dyDescent="0.2">
      <c r="B127" s="126"/>
      <c r="C127" s="127"/>
      <c r="D127" s="128" t="s">
        <v>88</v>
      </c>
      <c r="E127" s="129" t="s">
        <v>0</v>
      </c>
      <c r="F127" s="130" t="s">
        <v>89</v>
      </c>
      <c r="G127" s="127"/>
      <c r="H127" s="131">
        <v>33</v>
      </c>
      <c r="I127" s="132"/>
      <c r="J127" s="127"/>
      <c r="K127" s="127"/>
      <c r="L127" s="133"/>
      <c r="M127" s="134"/>
      <c r="N127" s="135"/>
      <c r="O127" s="135"/>
      <c r="P127" s="135"/>
      <c r="Q127" s="135"/>
      <c r="R127" s="135"/>
      <c r="S127" s="135"/>
      <c r="T127" s="136"/>
      <c r="AT127" s="137" t="s">
        <v>88</v>
      </c>
      <c r="AU127" s="137" t="s">
        <v>47</v>
      </c>
      <c r="AV127" s="8" t="s">
        <v>47</v>
      </c>
      <c r="AW127" s="8" t="s">
        <v>17</v>
      </c>
      <c r="AX127" s="8" t="s">
        <v>45</v>
      </c>
      <c r="AY127" s="137" t="s">
        <v>79</v>
      </c>
    </row>
    <row r="128" spans="1:65" s="2" customFormat="1" ht="16.5" customHeight="1" x14ac:dyDescent="0.2">
      <c r="A128" s="17"/>
      <c r="B128" s="18"/>
      <c r="C128" s="138" t="s">
        <v>47</v>
      </c>
      <c r="D128" s="138" t="s">
        <v>90</v>
      </c>
      <c r="E128" s="139" t="s">
        <v>91</v>
      </c>
      <c r="F128" s="140" t="s">
        <v>92</v>
      </c>
      <c r="G128" s="141" t="s">
        <v>93</v>
      </c>
      <c r="H128" s="142">
        <v>0.82499999999999996</v>
      </c>
      <c r="I128" s="143"/>
      <c r="J128" s="144">
        <f>ROUND(I128*H128,2)</f>
        <v>0</v>
      </c>
      <c r="K128" s="140" t="s">
        <v>85</v>
      </c>
      <c r="L128" s="145"/>
      <c r="M128" s="146" t="s">
        <v>0</v>
      </c>
      <c r="N128" s="147" t="s">
        <v>26</v>
      </c>
      <c r="O128" s="27"/>
      <c r="P128" s="122">
        <f>O128*H128</f>
        <v>0</v>
      </c>
      <c r="Q128" s="122">
        <v>1E-3</v>
      </c>
      <c r="R128" s="122">
        <f>Q128*H128</f>
        <v>8.25E-4</v>
      </c>
      <c r="S128" s="122">
        <v>0</v>
      </c>
      <c r="T128" s="123">
        <f>S128*H128</f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124" t="s">
        <v>94</v>
      </c>
      <c r="AT128" s="124" t="s">
        <v>90</v>
      </c>
      <c r="AU128" s="124" t="s">
        <v>47</v>
      </c>
      <c r="AY128" s="10" t="s">
        <v>79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0" t="s">
        <v>45</v>
      </c>
      <c r="BK128" s="125">
        <f>ROUND(I128*H128,2)</f>
        <v>0</v>
      </c>
      <c r="BL128" s="10" t="s">
        <v>86</v>
      </c>
      <c r="BM128" s="124" t="s">
        <v>95</v>
      </c>
    </row>
    <row r="129" spans="1:65" s="8" customFormat="1" x14ac:dyDescent="0.2">
      <c r="B129" s="126"/>
      <c r="C129" s="127"/>
      <c r="D129" s="128" t="s">
        <v>88</v>
      </c>
      <c r="E129" s="127"/>
      <c r="F129" s="130" t="s">
        <v>96</v>
      </c>
      <c r="G129" s="127"/>
      <c r="H129" s="131">
        <v>0.82499999999999996</v>
      </c>
      <c r="I129" s="132"/>
      <c r="J129" s="127"/>
      <c r="K129" s="127"/>
      <c r="L129" s="133"/>
      <c r="M129" s="134"/>
      <c r="N129" s="135"/>
      <c r="O129" s="135"/>
      <c r="P129" s="135"/>
      <c r="Q129" s="135"/>
      <c r="R129" s="135"/>
      <c r="S129" s="135"/>
      <c r="T129" s="136"/>
      <c r="AT129" s="137" t="s">
        <v>88</v>
      </c>
      <c r="AU129" s="137" t="s">
        <v>47</v>
      </c>
      <c r="AV129" s="8" t="s">
        <v>47</v>
      </c>
      <c r="AW129" s="8" t="s">
        <v>1</v>
      </c>
      <c r="AX129" s="8" t="s">
        <v>45</v>
      </c>
      <c r="AY129" s="137" t="s">
        <v>79</v>
      </c>
    </row>
    <row r="130" spans="1:65" s="7" customFormat="1" ht="22.9" customHeight="1" x14ac:dyDescent="0.2">
      <c r="B130" s="97"/>
      <c r="C130" s="98"/>
      <c r="D130" s="99" t="s">
        <v>43</v>
      </c>
      <c r="E130" s="111" t="s">
        <v>97</v>
      </c>
      <c r="F130" s="111" t="s">
        <v>98</v>
      </c>
      <c r="G130" s="98"/>
      <c r="H130" s="98"/>
      <c r="I130" s="101"/>
      <c r="J130" s="112">
        <f>BK130</f>
        <v>0</v>
      </c>
      <c r="K130" s="98"/>
      <c r="L130" s="103"/>
      <c r="M130" s="104"/>
      <c r="N130" s="105"/>
      <c r="O130" s="105"/>
      <c r="P130" s="106">
        <f>SUM(P131:P181)</f>
        <v>0</v>
      </c>
      <c r="Q130" s="105"/>
      <c r="R130" s="106">
        <f>SUM(R131:R181)</f>
        <v>2.3086775500000001</v>
      </c>
      <c r="S130" s="105"/>
      <c r="T130" s="107">
        <f>SUM(T131:T181)</f>
        <v>19.168572000000001</v>
      </c>
      <c r="AR130" s="108" t="s">
        <v>45</v>
      </c>
      <c r="AT130" s="109" t="s">
        <v>43</v>
      </c>
      <c r="AU130" s="109" t="s">
        <v>45</v>
      </c>
      <c r="AY130" s="108" t="s">
        <v>79</v>
      </c>
      <c r="BK130" s="110">
        <f>SUM(BK131:BK181)</f>
        <v>0</v>
      </c>
    </row>
    <row r="131" spans="1:65" s="2" customFormat="1" ht="21.75" customHeight="1" x14ac:dyDescent="0.2">
      <c r="A131" s="17"/>
      <c r="B131" s="18"/>
      <c r="C131" s="113" t="s">
        <v>99</v>
      </c>
      <c r="D131" s="113" t="s">
        <v>81</v>
      </c>
      <c r="E131" s="114" t="s">
        <v>100</v>
      </c>
      <c r="F131" s="115" t="s">
        <v>101</v>
      </c>
      <c r="G131" s="116" t="s">
        <v>102</v>
      </c>
      <c r="H131" s="117">
        <v>12.7</v>
      </c>
      <c r="I131" s="118"/>
      <c r="J131" s="119">
        <f>ROUND(I131*H131,2)</f>
        <v>0</v>
      </c>
      <c r="K131" s="115" t="s">
        <v>85</v>
      </c>
      <c r="L131" s="20"/>
      <c r="M131" s="120" t="s">
        <v>0</v>
      </c>
      <c r="N131" s="121" t="s">
        <v>26</v>
      </c>
      <c r="O131" s="27"/>
      <c r="P131" s="122">
        <f>O131*H131</f>
        <v>0</v>
      </c>
      <c r="Q131" s="122">
        <v>0</v>
      </c>
      <c r="R131" s="122">
        <f>Q131*H131</f>
        <v>0</v>
      </c>
      <c r="S131" s="122">
        <v>0</v>
      </c>
      <c r="T131" s="123">
        <f>S131*H131</f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124" t="s">
        <v>86</v>
      </c>
      <c r="AT131" s="124" t="s">
        <v>81</v>
      </c>
      <c r="AU131" s="124" t="s">
        <v>47</v>
      </c>
      <c r="AY131" s="10" t="s">
        <v>79</v>
      </c>
      <c r="BE131" s="125">
        <f>IF(N131="základní",J131,0)</f>
        <v>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0" t="s">
        <v>45</v>
      </c>
      <c r="BK131" s="125">
        <f>ROUND(I131*H131,2)</f>
        <v>0</v>
      </c>
      <c r="BL131" s="10" t="s">
        <v>86</v>
      </c>
      <c r="BM131" s="124" t="s">
        <v>103</v>
      </c>
    </row>
    <row r="132" spans="1:65" s="8" customFormat="1" x14ac:dyDescent="0.2">
      <c r="B132" s="126"/>
      <c r="C132" s="127"/>
      <c r="D132" s="128" t="s">
        <v>88</v>
      </c>
      <c r="E132" s="129" t="s">
        <v>0</v>
      </c>
      <c r="F132" s="130" t="s">
        <v>104</v>
      </c>
      <c r="G132" s="127"/>
      <c r="H132" s="131">
        <v>12.7</v>
      </c>
      <c r="I132" s="132"/>
      <c r="J132" s="127"/>
      <c r="K132" s="127"/>
      <c r="L132" s="133"/>
      <c r="M132" s="134"/>
      <c r="N132" s="135"/>
      <c r="O132" s="135"/>
      <c r="P132" s="135"/>
      <c r="Q132" s="135"/>
      <c r="R132" s="135"/>
      <c r="S132" s="135"/>
      <c r="T132" s="136"/>
      <c r="AT132" s="137" t="s">
        <v>88</v>
      </c>
      <c r="AU132" s="137" t="s">
        <v>47</v>
      </c>
      <c r="AV132" s="8" t="s">
        <v>47</v>
      </c>
      <c r="AW132" s="8" t="s">
        <v>17</v>
      </c>
      <c r="AX132" s="8" t="s">
        <v>45</v>
      </c>
      <c r="AY132" s="137" t="s">
        <v>79</v>
      </c>
    </row>
    <row r="133" spans="1:65" s="2" customFormat="1" ht="24.2" customHeight="1" x14ac:dyDescent="0.2">
      <c r="A133" s="17"/>
      <c r="B133" s="18"/>
      <c r="C133" s="113" t="s">
        <v>86</v>
      </c>
      <c r="D133" s="113" t="s">
        <v>81</v>
      </c>
      <c r="E133" s="114" t="s">
        <v>105</v>
      </c>
      <c r="F133" s="115" t="s">
        <v>106</v>
      </c>
      <c r="G133" s="116" t="s">
        <v>102</v>
      </c>
      <c r="H133" s="117">
        <v>381</v>
      </c>
      <c r="I133" s="118"/>
      <c r="J133" s="119">
        <f>ROUND(I133*H133,2)</f>
        <v>0</v>
      </c>
      <c r="K133" s="115" t="s">
        <v>85</v>
      </c>
      <c r="L133" s="20"/>
      <c r="M133" s="120" t="s">
        <v>0</v>
      </c>
      <c r="N133" s="121" t="s">
        <v>26</v>
      </c>
      <c r="O133" s="27"/>
      <c r="P133" s="122">
        <f>O133*H133</f>
        <v>0</v>
      </c>
      <c r="Q133" s="122">
        <v>0</v>
      </c>
      <c r="R133" s="122">
        <f>Q133*H133</f>
        <v>0</v>
      </c>
      <c r="S133" s="122">
        <v>0</v>
      </c>
      <c r="T133" s="123">
        <f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24" t="s">
        <v>86</v>
      </c>
      <c r="AT133" s="124" t="s">
        <v>81</v>
      </c>
      <c r="AU133" s="124" t="s">
        <v>47</v>
      </c>
      <c r="AY133" s="10" t="s">
        <v>79</v>
      </c>
      <c r="BE133" s="125">
        <f>IF(N133="základní",J133,0)</f>
        <v>0</v>
      </c>
      <c r="BF133" s="125">
        <f>IF(N133="snížená",J133,0)</f>
        <v>0</v>
      </c>
      <c r="BG133" s="125">
        <f>IF(N133="zákl. přenesená",J133,0)</f>
        <v>0</v>
      </c>
      <c r="BH133" s="125">
        <f>IF(N133="sníž. přenesená",J133,0)</f>
        <v>0</v>
      </c>
      <c r="BI133" s="125">
        <f>IF(N133="nulová",J133,0)</f>
        <v>0</v>
      </c>
      <c r="BJ133" s="10" t="s">
        <v>45</v>
      </c>
      <c r="BK133" s="125">
        <f>ROUND(I133*H133,2)</f>
        <v>0</v>
      </c>
      <c r="BL133" s="10" t="s">
        <v>86</v>
      </c>
      <c r="BM133" s="124" t="s">
        <v>107</v>
      </c>
    </row>
    <row r="134" spans="1:65" s="8" customFormat="1" x14ac:dyDescent="0.2">
      <c r="B134" s="126"/>
      <c r="C134" s="127"/>
      <c r="D134" s="128" t="s">
        <v>88</v>
      </c>
      <c r="E134" s="129" t="s">
        <v>0</v>
      </c>
      <c r="F134" s="130" t="s">
        <v>108</v>
      </c>
      <c r="G134" s="127"/>
      <c r="H134" s="131">
        <v>381</v>
      </c>
      <c r="I134" s="132"/>
      <c r="J134" s="127"/>
      <c r="K134" s="127"/>
      <c r="L134" s="133"/>
      <c r="M134" s="134"/>
      <c r="N134" s="135"/>
      <c r="O134" s="135"/>
      <c r="P134" s="135"/>
      <c r="Q134" s="135"/>
      <c r="R134" s="135"/>
      <c r="S134" s="135"/>
      <c r="T134" s="136"/>
      <c r="AT134" s="137" t="s">
        <v>88</v>
      </c>
      <c r="AU134" s="137" t="s">
        <v>47</v>
      </c>
      <c r="AV134" s="8" t="s">
        <v>47</v>
      </c>
      <c r="AW134" s="8" t="s">
        <v>17</v>
      </c>
      <c r="AX134" s="8" t="s">
        <v>45</v>
      </c>
      <c r="AY134" s="137" t="s">
        <v>79</v>
      </c>
    </row>
    <row r="135" spans="1:65" s="2" customFormat="1" ht="24.2" customHeight="1" x14ac:dyDescent="0.2">
      <c r="A135" s="17"/>
      <c r="B135" s="18"/>
      <c r="C135" s="113" t="s">
        <v>109</v>
      </c>
      <c r="D135" s="113" t="s">
        <v>81</v>
      </c>
      <c r="E135" s="114" t="s">
        <v>110</v>
      </c>
      <c r="F135" s="115" t="s">
        <v>111</v>
      </c>
      <c r="G135" s="116" t="s">
        <v>102</v>
      </c>
      <c r="H135" s="117">
        <v>12.7</v>
      </c>
      <c r="I135" s="118"/>
      <c r="J135" s="119">
        <f>ROUND(I135*H135,2)</f>
        <v>0</v>
      </c>
      <c r="K135" s="115" t="s">
        <v>85</v>
      </c>
      <c r="L135" s="20"/>
      <c r="M135" s="120" t="s">
        <v>0</v>
      </c>
      <c r="N135" s="121" t="s">
        <v>26</v>
      </c>
      <c r="O135" s="27"/>
      <c r="P135" s="122">
        <f>O135*H135</f>
        <v>0</v>
      </c>
      <c r="Q135" s="122">
        <v>0</v>
      </c>
      <c r="R135" s="122">
        <f>Q135*H135</f>
        <v>0</v>
      </c>
      <c r="S135" s="122">
        <v>0</v>
      </c>
      <c r="T135" s="123">
        <f>S135*H135</f>
        <v>0</v>
      </c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R135" s="124" t="s">
        <v>86</v>
      </c>
      <c r="AT135" s="124" t="s">
        <v>81</v>
      </c>
      <c r="AU135" s="124" t="s">
        <v>47</v>
      </c>
      <c r="AY135" s="10" t="s">
        <v>79</v>
      </c>
      <c r="BE135" s="125">
        <f>IF(N135="základní",J135,0)</f>
        <v>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0" t="s">
        <v>45</v>
      </c>
      <c r="BK135" s="125">
        <f>ROUND(I135*H135,2)</f>
        <v>0</v>
      </c>
      <c r="BL135" s="10" t="s">
        <v>86</v>
      </c>
      <c r="BM135" s="124" t="s">
        <v>112</v>
      </c>
    </row>
    <row r="136" spans="1:65" s="2" customFormat="1" ht="21.75" customHeight="1" x14ac:dyDescent="0.2">
      <c r="A136" s="17"/>
      <c r="B136" s="18"/>
      <c r="C136" s="113" t="s">
        <v>113</v>
      </c>
      <c r="D136" s="113" t="s">
        <v>81</v>
      </c>
      <c r="E136" s="114" t="s">
        <v>114</v>
      </c>
      <c r="F136" s="115" t="s">
        <v>115</v>
      </c>
      <c r="G136" s="116" t="s">
        <v>84</v>
      </c>
      <c r="H136" s="117">
        <v>52.4</v>
      </c>
      <c r="I136" s="118"/>
      <c r="J136" s="119">
        <f>ROUND(I136*H136,2)</f>
        <v>0</v>
      </c>
      <c r="K136" s="115" t="s">
        <v>0</v>
      </c>
      <c r="L136" s="20"/>
      <c r="M136" s="120" t="s">
        <v>0</v>
      </c>
      <c r="N136" s="121" t="s">
        <v>26</v>
      </c>
      <c r="O136" s="27"/>
      <c r="P136" s="122">
        <f>O136*H136</f>
        <v>0</v>
      </c>
      <c r="Q136" s="122">
        <v>0</v>
      </c>
      <c r="R136" s="122">
        <f>Q136*H136</f>
        <v>0</v>
      </c>
      <c r="S136" s="122">
        <v>0</v>
      </c>
      <c r="T136" s="123">
        <f>S136*H136</f>
        <v>0</v>
      </c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R136" s="124" t="s">
        <v>86</v>
      </c>
      <c r="AT136" s="124" t="s">
        <v>81</v>
      </c>
      <c r="AU136" s="124" t="s">
        <v>47</v>
      </c>
      <c r="AY136" s="10" t="s">
        <v>79</v>
      </c>
      <c r="BE136" s="125">
        <f>IF(N136="základní",J136,0)</f>
        <v>0</v>
      </c>
      <c r="BF136" s="125">
        <f>IF(N136="snížená",J136,0)</f>
        <v>0</v>
      </c>
      <c r="BG136" s="125">
        <f>IF(N136="zákl. přenesená",J136,0)</f>
        <v>0</v>
      </c>
      <c r="BH136" s="125">
        <f>IF(N136="sníž. přenesená",J136,0)</f>
        <v>0</v>
      </c>
      <c r="BI136" s="125">
        <f>IF(N136="nulová",J136,0)</f>
        <v>0</v>
      </c>
      <c r="BJ136" s="10" t="s">
        <v>45</v>
      </c>
      <c r="BK136" s="125">
        <f>ROUND(I136*H136,2)</f>
        <v>0</v>
      </c>
      <c r="BL136" s="10" t="s">
        <v>86</v>
      </c>
      <c r="BM136" s="124" t="s">
        <v>116</v>
      </c>
    </row>
    <row r="137" spans="1:65" s="8" customFormat="1" x14ac:dyDescent="0.2">
      <c r="B137" s="126"/>
      <c r="C137" s="127"/>
      <c r="D137" s="128" t="s">
        <v>88</v>
      </c>
      <c r="E137" s="129" t="s">
        <v>0</v>
      </c>
      <c r="F137" s="130" t="s">
        <v>117</v>
      </c>
      <c r="G137" s="127"/>
      <c r="H137" s="131">
        <v>52.4</v>
      </c>
      <c r="I137" s="132"/>
      <c r="J137" s="127"/>
      <c r="K137" s="127"/>
      <c r="L137" s="133"/>
      <c r="M137" s="134"/>
      <c r="N137" s="135"/>
      <c r="O137" s="135"/>
      <c r="P137" s="135"/>
      <c r="Q137" s="135"/>
      <c r="R137" s="135"/>
      <c r="S137" s="135"/>
      <c r="T137" s="136"/>
      <c r="AT137" s="137" t="s">
        <v>88</v>
      </c>
      <c r="AU137" s="137" t="s">
        <v>47</v>
      </c>
      <c r="AV137" s="8" t="s">
        <v>47</v>
      </c>
      <c r="AW137" s="8" t="s">
        <v>17</v>
      </c>
      <c r="AX137" s="8" t="s">
        <v>45</v>
      </c>
      <c r="AY137" s="137" t="s">
        <v>79</v>
      </c>
    </row>
    <row r="138" spans="1:65" s="2" customFormat="1" ht="16.5" customHeight="1" x14ac:dyDescent="0.2">
      <c r="A138" s="17"/>
      <c r="B138" s="18"/>
      <c r="C138" s="113" t="s">
        <v>118</v>
      </c>
      <c r="D138" s="113" t="s">
        <v>81</v>
      </c>
      <c r="E138" s="114" t="s">
        <v>119</v>
      </c>
      <c r="F138" s="115" t="s">
        <v>120</v>
      </c>
      <c r="G138" s="116" t="s">
        <v>121</v>
      </c>
      <c r="H138" s="117">
        <v>3.3210000000000002</v>
      </c>
      <c r="I138" s="118"/>
      <c r="J138" s="119">
        <f>ROUND(I138*H138,2)</f>
        <v>0</v>
      </c>
      <c r="K138" s="115" t="s">
        <v>0</v>
      </c>
      <c r="L138" s="20"/>
      <c r="M138" s="120" t="s">
        <v>0</v>
      </c>
      <c r="N138" s="121" t="s">
        <v>26</v>
      </c>
      <c r="O138" s="27"/>
      <c r="P138" s="122">
        <f>O138*H138</f>
        <v>0</v>
      </c>
      <c r="Q138" s="122">
        <v>0</v>
      </c>
      <c r="R138" s="122">
        <f>Q138*H138</f>
        <v>0</v>
      </c>
      <c r="S138" s="122">
        <v>0.59099999999999997</v>
      </c>
      <c r="T138" s="123">
        <f>S138*H138</f>
        <v>1.9627110000000001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24" t="s">
        <v>86</v>
      </c>
      <c r="AT138" s="124" t="s">
        <v>81</v>
      </c>
      <c r="AU138" s="124" t="s">
        <v>47</v>
      </c>
      <c r="AY138" s="10" t="s">
        <v>79</v>
      </c>
      <c r="BE138" s="125">
        <f>IF(N138="základní",J138,0)</f>
        <v>0</v>
      </c>
      <c r="BF138" s="125">
        <f>IF(N138="snížená",J138,0)</f>
        <v>0</v>
      </c>
      <c r="BG138" s="125">
        <f>IF(N138="zákl. přenesená",J138,0)</f>
        <v>0</v>
      </c>
      <c r="BH138" s="125">
        <f>IF(N138="sníž. přenesená",J138,0)</f>
        <v>0</v>
      </c>
      <c r="BI138" s="125">
        <f>IF(N138="nulová",J138,0)</f>
        <v>0</v>
      </c>
      <c r="BJ138" s="10" t="s">
        <v>45</v>
      </c>
      <c r="BK138" s="125">
        <f>ROUND(I138*H138,2)</f>
        <v>0</v>
      </c>
      <c r="BL138" s="10" t="s">
        <v>86</v>
      </c>
      <c r="BM138" s="124" t="s">
        <v>122</v>
      </c>
    </row>
    <row r="139" spans="1:65" s="8" customFormat="1" ht="22.5" x14ac:dyDescent="0.2">
      <c r="B139" s="126"/>
      <c r="C139" s="127"/>
      <c r="D139" s="128" t="s">
        <v>88</v>
      </c>
      <c r="E139" s="129" t="s">
        <v>0</v>
      </c>
      <c r="F139" s="130" t="s">
        <v>123</v>
      </c>
      <c r="G139" s="127"/>
      <c r="H139" s="131">
        <v>3.3210000000000002</v>
      </c>
      <c r="I139" s="132"/>
      <c r="J139" s="127"/>
      <c r="K139" s="127"/>
      <c r="L139" s="133"/>
      <c r="M139" s="134"/>
      <c r="N139" s="135"/>
      <c r="O139" s="135"/>
      <c r="P139" s="135"/>
      <c r="Q139" s="135"/>
      <c r="R139" s="135"/>
      <c r="S139" s="135"/>
      <c r="T139" s="136"/>
      <c r="AT139" s="137" t="s">
        <v>88</v>
      </c>
      <c r="AU139" s="137" t="s">
        <v>47</v>
      </c>
      <c r="AV139" s="8" t="s">
        <v>47</v>
      </c>
      <c r="AW139" s="8" t="s">
        <v>17</v>
      </c>
      <c r="AX139" s="8" t="s">
        <v>45</v>
      </c>
      <c r="AY139" s="137" t="s">
        <v>79</v>
      </c>
    </row>
    <row r="140" spans="1:65" s="2" customFormat="1" ht="24.2" customHeight="1" x14ac:dyDescent="0.2">
      <c r="A140" s="17"/>
      <c r="B140" s="18"/>
      <c r="C140" s="113" t="s">
        <v>94</v>
      </c>
      <c r="D140" s="113" t="s">
        <v>81</v>
      </c>
      <c r="E140" s="114" t="s">
        <v>124</v>
      </c>
      <c r="F140" s="115" t="s">
        <v>125</v>
      </c>
      <c r="G140" s="116" t="s">
        <v>84</v>
      </c>
      <c r="H140" s="117">
        <v>56.685000000000002</v>
      </c>
      <c r="I140" s="118"/>
      <c r="J140" s="119">
        <f>ROUND(I140*H140,2)</f>
        <v>0</v>
      </c>
      <c r="K140" s="115" t="s">
        <v>85</v>
      </c>
      <c r="L140" s="20"/>
      <c r="M140" s="120" t="s">
        <v>0</v>
      </c>
      <c r="N140" s="121" t="s">
        <v>26</v>
      </c>
      <c r="O140" s="27"/>
      <c r="P140" s="122">
        <f>O140*H140</f>
        <v>0</v>
      </c>
      <c r="Q140" s="122">
        <v>0</v>
      </c>
      <c r="R140" s="122">
        <f>Q140*H140</f>
        <v>0</v>
      </c>
      <c r="S140" s="122">
        <v>0</v>
      </c>
      <c r="T140" s="123">
        <f>S140*H140</f>
        <v>0</v>
      </c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R140" s="124" t="s">
        <v>86</v>
      </c>
      <c r="AT140" s="124" t="s">
        <v>81</v>
      </c>
      <c r="AU140" s="124" t="s">
        <v>47</v>
      </c>
      <c r="AY140" s="10" t="s">
        <v>79</v>
      </c>
      <c r="BE140" s="125">
        <f>IF(N140="základní",J140,0)</f>
        <v>0</v>
      </c>
      <c r="BF140" s="125">
        <f>IF(N140="snížená",J140,0)</f>
        <v>0</v>
      </c>
      <c r="BG140" s="125">
        <f>IF(N140="zákl. přenesená",J140,0)</f>
        <v>0</v>
      </c>
      <c r="BH140" s="125">
        <f>IF(N140="sníž. přenesená",J140,0)</f>
        <v>0</v>
      </c>
      <c r="BI140" s="125">
        <f>IF(N140="nulová",J140,0)</f>
        <v>0</v>
      </c>
      <c r="BJ140" s="10" t="s">
        <v>45</v>
      </c>
      <c r="BK140" s="125">
        <f>ROUND(I140*H140,2)</f>
        <v>0</v>
      </c>
      <c r="BL140" s="10" t="s">
        <v>86</v>
      </c>
      <c r="BM140" s="124" t="s">
        <v>126</v>
      </c>
    </row>
    <row r="141" spans="1:65" s="8" customFormat="1" x14ac:dyDescent="0.2">
      <c r="B141" s="126"/>
      <c r="C141" s="127"/>
      <c r="D141" s="128" t="s">
        <v>88</v>
      </c>
      <c r="E141" s="129" t="s">
        <v>0</v>
      </c>
      <c r="F141" s="130" t="s">
        <v>127</v>
      </c>
      <c r="G141" s="127"/>
      <c r="H141" s="131">
        <v>24</v>
      </c>
      <c r="I141" s="132"/>
      <c r="J141" s="127"/>
      <c r="K141" s="127"/>
      <c r="L141" s="133"/>
      <c r="M141" s="134"/>
      <c r="N141" s="135"/>
      <c r="O141" s="135"/>
      <c r="P141" s="135"/>
      <c r="Q141" s="135"/>
      <c r="R141" s="135"/>
      <c r="S141" s="135"/>
      <c r="T141" s="136"/>
      <c r="AT141" s="137" t="s">
        <v>88</v>
      </c>
      <c r="AU141" s="137" t="s">
        <v>47</v>
      </c>
      <c r="AV141" s="8" t="s">
        <v>47</v>
      </c>
      <c r="AW141" s="8" t="s">
        <v>17</v>
      </c>
      <c r="AX141" s="8" t="s">
        <v>44</v>
      </c>
      <c r="AY141" s="137" t="s">
        <v>79</v>
      </c>
    </row>
    <row r="142" spans="1:65" s="8" customFormat="1" x14ac:dyDescent="0.2">
      <c r="B142" s="126"/>
      <c r="C142" s="127"/>
      <c r="D142" s="128" t="s">
        <v>88</v>
      </c>
      <c r="E142" s="129" t="s">
        <v>0</v>
      </c>
      <c r="F142" s="130" t="s">
        <v>128</v>
      </c>
      <c r="G142" s="127"/>
      <c r="H142" s="131">
        <v>6.05</v>
      </c>
      <c r="I142" s="132"/>
      <c r="J142" s="127"/>
      <c r="K142" s="127"/>
      <c r="L142" s="133"/>
      <c r="M142" s="134"/>
      <c r="N142" s="135"/>
      <c r="O142" s="135"/>
      <c r="P142" s="135"/>
      <c r="Q142" s="135"/>
      <c r="R142" s="135"/>
      <c r="S142" s="135"/>
      <c r="T142" s="136"/>
      <c r="AT142" s="137" t="s">
        <v>88</v>
      </c>
      <c r="AU142" s="137" t="s">
        <v>47</v>
      </c>
      <c r="AV142" s="8" t="s">
        <v>47</v>
      </c>
      <c r="AW142" s="8" t="s">
        <v>17</v>
      </c>
      <c r="AX142" s="8" t="s">
        <v>44</v>
      </c>
      <c r="AY142" s="137" t="s">
        <v>79</v>
      </c>
    </row>
    <row r="143" spans="1:65" s="8" customFormat="1" x14ac:dyDescent="0.2">
      <c r="B143" s="126"/>
      <c r="C143" s="127"/>
      <c r="D143" s="128" t="s">
        <v>88</v>
      </c>
      <c r="E143" s="129" t="s">
        <v>0</v>
      </c>
      <c r="F143" s="130" t="s">
        <v>129</v>
      </c>
      <c r="G143" s="127"/>
      <c r="H143" s="131">
        <v>13.6</v>
      </c>
      <c r="I143" s="132"/>
      <c r="J143" s="127"/>
      <c r="K143" s="127"/>
      <c r="L143" s="133"/>
      <c r="M143" s="134"/>
      <c r="N143" s="135"/>
      <c r="O143" s="135"/>
      <c r="P143" s="135"/>
      <c r="Q143" s="135"/>
      <c r="R143" s="135"/>
      <c r="S143" s="135"/>
      <c r="T143" s="136"/>
      <c r="AT143" s="137" t="s">
        <v>88</v>
      </c>
      <c r="AU143" s="137" t="s">
        <v>47</v>
      </c>
      <c r="AV143" s="8" t="s">
        <v>47</v>
      </c>
      <c r="AW143" s="8" t="s">
        <v>17</v>
      </c>
      <c r="AX143" s="8" t="s">
        <v>44</v>
      </c>
      <c r="AY143" s="137" t="s">
        <v>79</v>
      </c>
    </row>
    <row r="144" spans="1:65" s="8" customFormat="1" x14ac:dyDescent="0.2">
      <c r="B144" s="126"/>
      <c r="C144" s="127"/>
      <c r="D144" s="128" t="s">
        <v>88</v>
      </c>
      <c r="E144" s="129" t="s">
        <v>0</v>
      </c>
      <c r="F144" s="130" t="s">
        <v>130</v>
      </c>
      <c r="G144" s="127"/>
      <c r="H144" s="131">
        <v>1.4450000000000001</v>
      </c>
      <c r="I144" s="132"/>
      <c r="J144" s="127"/>
      <c r="K144" s="127"/>
      <c r="L144" s="133"/>
      <c r="M144" s="134"/>
      <c r="N144" s="135"/>
      <c r="O144" s="135"/>
      <c r="P144" s="135"/>
      <c r="Q144" s="135"/>
      <c r="R144" s="135"/>
      <c r="S144" s="135"/>
      <c r="T144" s="136"/>
      <c r="AT144" s="137" t="s">
        <v>88</v>
      </c>
      <c r="AU144" s="137" t="s">
        <v>47</v>
      </c>
      <c r="AV144" s="8" t="s">
        <v>47</v>
      </c>
      <c r="AW144" s="8" t="s">
        <v>17</v>
      </c>
      <c r="AX144" s="8" t="s">
        <v>44</v>
      </c>
      <c r="AY144" s="137" t="s">
        <v>79</v>
      </c>
    </row>
    <row r="145" spans="1:65" s="8" customFormat="1" x14ac:dyDescent="0.2">
      <c r="B145" s="126"/>
      <c r="C145" s="127"/>
      <c r="D145" s="128" t="s">
        <v>88</v>
      </c>
      <c r="E145" s="129" t="s">
        <v>0</v>
      </c>
      <c r="F145" s="130" t="s">
        <v>131</v>
      </c>
      <c r="G145" s="127"/>
      <c r="H145" s="131">
        <v>11.59</v>
      </c>
      <c r="I145" s="132"/>
      <c r="J145" s="127"/>
      <c r="K145" s="127"/>
      <c r="L145" s="133"/>
      <c r="M145" s="134"/>
      <c r="N145" s="135"/>
      <c r="O145" s="135"/>
      <c r="P145" s="135"/>
      <c r="Q145" s="135"/>
      <c r="R145" s="135"/>
      <c r="S145" s="135"/>
      <c r="T145" s="136"/>
      <c r="AT145" s="137" t="s">
        <v>88</v>
      </c>
      <c r="AU145" s="137" t="s">
        <v>47</v>
      </c>
      <c r="AV145" s="8" t="s">
        <v>47</v>
      </c>
      <c r="AW145" s="8" t="s">
        <v>17</v>
      </c>
      <c r="AX145" s="8" t="s">
        <v>44</v>
      </c>
      <c r="AY145" s="137" t="s">
        <v>79</v>
      </c>
    </row>
    <row r="146" spans="1:65" s="9" customFormat="1" x14ac:dyDescent="0.2">
      <c r="B146" s="148"/>
      <c r="C146" s="149"/>
      <c r="D146" s="128" t="s">
        <v>88</v>
      </c>
      <c r="E146" s="150" t="s">
        <v>0</v>
      </c>
      <c r="F146" s="151" t="s">
        <v>132</v>
      </c>
      <c r="G146" s="149"/>
      <c r="H146" s="152">
        <v>56.685000000000002</v>
      </c>
      <c r="I146" s="153"/>
      <c r="J146" s="149"/>
      <c r="K146" s="149"/>
      <c r="L146" s="154"/>
      <c r="M146" s="155"/>
      <c r="N146" s="156"/>
      <c r="O146" s="156"/>
      <c r="P146" s="156"/>
      <c r="Q146" s="156"/>
      <c r="R146" s="156"/>
      <c r="S146" s="156"/>
      <c r="T146" s="157"/>
      <c r="AT146" s="158" t="s">
        <v>88</v>
      </c>
      <c r="AU146" s="158" t="s">
        <v>47</v>
      </c>
      <c r="AV146" s="9" t="s">
        <v>86</v>
      </c>
      <c r="AW146" s="9" t="s">
        <v>17</v>
      </c>
      <c r="AX146" s="9" t="s">
        <v>45</v>
      </c>
      <c r="AY146" s="158" t="s">
        <v>79</v>
      </c>
    </row>
    <row r="147" spans="1:65" s="2" customFormat="1" ht="24.2" customHeight="1" x14ac:dyDescent="0.2">
      <c r="A147" s="17"/>
      <c r="B147" s="18"/>
      <c r="C147" s="113" t="s">
        <v>97</v>
      </c>
      <c r="D147" s="113" t="s">
        <v>81</v>
      </c>
      <c r="E147" s="114" t="s">
        <v>133</v>
      </c>
      <c r="F147" s="115" t="s">
        <v>134</v>
      </c>
      <c r="G147" s="116" t="s">
        <v>135</v>
      </c>
      <c r="H147" s="117">
        <v>340.11</v>
      </c>
      <c r="I147" s="118"/>
      <c r="J147" s="119">
        <f>ROUND(I147*H147,2)</f>
        <v>0</v>
      </c>
      <c r="K147" s="115" t="s">
        <v>85</v>
      </c>
      <c r="L147" s="20"/>
      <c r="M147" s="120" t="s">
        <v>0</v>
      </c>
      <c r="N147" s="121" t="s">
        <v>26</v>
      </c>
      <c r="O147" s="27"/>
      <c r="P147" s="122">
        <f>O147*H147</f>
        <v>0</v>
      </c>
      <c r="Q147" s="122">
        <v>0</v>
      </c>
      <c r="R147" s="122">
        <f>Q147*H147</f>
        <v>0</v>
      </c>
      <c r="S147" s="122">
        <v>0</v>
      </c>
      <c r="T147" s="123">
        <f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24" t="s">
        <v>86</v>
      </c>
      <c r="AT147" s="124" t="s">
        <v>81</v>
      </c>
      <c r="AU147" s="124" t="s">
        <v>47</v>
      </c>
      <c r="AY147" s="10" t="s">
        <v>79</v>
      </c>
      <c r="BE147" s="125">
        <f>IF(N147="základní",J147,0)</f>
        <v>0</v>
      </c>
      <c r="BF147" s="125">
        <f>IF(N147="snížená",J147,0)</f>
        <v>0</v>
      </c>
      <c r="BG147" s="125">
        <f>IF(N147="zákl. přenesená",J147,0)</f>
        <v>0</v>
      </c>
      <c r="BH147" s="125">
        <f>IF(N147="sníž. přenesená",J147,0)</f>
        <v>0</v>
      </c>
      <c r="BI147" s="125">
        <f>IF(N147="nulová",J147,0)</f>
        <v>0</v>
      </c>
      <c r="BJ147" s="10" t="s">
        <v>45</v>
      </c>
      <c r="BK147" s="125">
        <f>ROUND(I147*H147,2)</f>
        <v>0</v>
      </c>
      <c r="BL147" s="10" t="s">
        <v>86</v>
      </c>
      <c r="BM147" s="124" t="s">
        <v>136</v>
      </c>
    </row>
    <row r="148" spans="1:65" s="8" customFormat="1" x14ac:dyDescent="0.2">
      <c r="B148" s="126"/>
      <c r="C148" s="127"/>
      <c r="D148" s="128" t="s">
        <v>88</v>
      </c>
      <c r="E148" s="129" t="s">
        <v>0</v>
      </c>
      <c r="F148" s="130" t="s">
        <v>137</v>
      </c>
      <c r="G148" s="127"/>
      <c r="H148" s="131">
        <v>340.11</v>
      </c>
      <c r="I148" s="132"/>
      <c r="J148" s="127"/>
      <c r="K148" s="127"/>
      <c r="L148" s="133"/>
      <c r="M148" s="134"/>
      <c r="N148" s="135"/>
      <c r="O148" s="135"/>
      <c r="P148" s="135"/>
      <c r="Q148" s="135"/>
      <c r="R148" s="135"/>
      <c r="S148" s="135"/>
      <c r="T148" s="136"/>
      <c r="AT148" s="137" t="s">
        <v>88</v>
      </c>
      <c r="AU148" s="137" t="s">
        <v>47</v>
      </c>
      <c r="AV148" s="8" t="s">
        <v>47</v>
      </c>
      <c r="AW148" s="8" t="s">
        <v>17</v>
      </c>
      <c r="AX148" s="8" t="s">
        <v>45</v>
      </c>
      <c r="AY148" s="137" t="s">
        <v>79</v>
      </c>
    </row>
    <row r="149" spans="1:65" s="2" customFormat="1" ht="24.2" customHeight="1" x14ac:dyDescent="0.2">
      <c r="A149" s="17"/>
      <c r="B149" s="18"/>
      <c r="C149" s="113" t="s">
        <v>138</v>
      </c>
      <c r="D149" s="113" t="s">
        <v>81</v>
      </c>
      <c r="E149" s="114" t="s">
        <v>139</v>
      </c>
      <c r="F149" s="115" t="s">
        <v>140</v>
      </c>
      <c r="G149" s="116" t="s">
        <v>84</v>
      </c>
      <c r="H149" s="117">
        <v>56.685000000000002</v>
      </c>
      <c r="I149" s="118"/>
      <c r="J149" s="119">
        <f>ROUND(I149*H149,2)</f>
        <v>0</v>
      </c>
      <c r="K149" s="115" t="s">
        <v>85</v>
      </c>
      <c r="L149" s="20"/>
      <c r="M149" s="120" t="s">
        <v>0</v>
      </c>
      <c r="N149" s="121" t="s">
        <v>26</v>
      </c>
      <c r="O149" s="27"/>
      <c r="P149" s="122">
        <f>O149*H149</f>
        <v>0</v>
      </c>
      <c r="Q149" s="122">
        <v>0</v>
      </c>
      <c r="R149" s="122">
        <f>Q149*H149</f>
        <v>0</v>
      </c>
      <c r="S149" s="122">
        <v>1.06E-2</v>
      </c>
      <c r="T149" s="123">
        <f>S149*H149</f>
        <v>0.60086099999999998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24" t="s">
        <v>86</v>
      </c>
      <c r="AT149" s="124" t="s">
        <v>81</v>
      </c>
      <c r="AU149" s="124" t="s">
        <v>47</v>
      </c>
      <c r="AY149" s="10" t="s">
        <v>79</v>
      </c>
      <c r="BE149" s="125">
        <f>IF(N149="základní",J149,0)</f>
        <v>0</v>
      </c>
      <c r="BF149" s="125">
        <f>IF(N149="snížená",J149,0)</f>
        <v>0</v>
      </c>
      <c r="BG149" s="125">
        <f>IF(N149="zákl. přenesená",J149,0)</f>
        <v>0</v>
      </c>
      <c r="BH149" s="125">
        <f>IF(N149="sníž. přenesená",J149,0)</f>
        <v>0</v>
      </c>
      <c r="BI149" s="125">
        <f>IF(N149="nulová",J149,0)</f>
        <v>0</v>
      </c>
      <c r="BJ149" s="10" t="s">
        <v>45</v>
      </c>
      <c r="BK149" s="125">
        <f>ROUND(I149*H149,2)</f>
        <v>0</v>
      </c>
      <c r="BL149" s="10" t="s">
        <v>86</v>
      </c>
      <c r="BM149" s="124" t="s">
        <v>141</v>
      </c>
    </row>
    <row r="150" spans="1:65" s="8" customFormat="1" x14ac:dyDescent="0.2">
      <c r="B150" s="126"/>
      <c r="C150" s="127"/>
      <c r="D150" s="128" t="s">
        <v>88</v>
      </c>
      <c r="E150" s="129" t="s">
        <v>0</v>
      </c>
      <c r="F150" s="130" t="s">
        <v>127</v>
      </c>
      <c r="G150" s="127"/>
      <c r="H150" s="131">
        <v>24</v>
      </c>
      <c r="I150" s="132"/>
      <c r="J150" s="127"/>
      <c r="K150" s="127"/>
      <c r="L150" s="133"/>
      <c r="M150" s="134"/>
      <c r="N150" s="135"/>
      <c r="O150" s="135"/>
      <c r="P150" s="135"/>
      <c r="Q150" s="135"/>
      <c r="R150" s="135"/>
      <c r="S150" s="135"/>
      <c r="T150" s="136"/>
      <c r="AT150" s="137" t="s">
        <v>88</v>
      </c>
      <c r="AU150" s="137" t="s">
        <v>47</v>
      </c>
      <c r="AV150" s="8" t="s">
        <v>47</v>
      </c>
      <c r="AW150" s="8" t="s">
        <v>17</v>
      </c>
      <c r="AX150" s="8" t="s">
        <v>44</v>
      </c>
      <c r="AY150" s="137" t="s">
        <v>79</v>
      </c>
    </row>
    <row r="151" spans="1:65" s="8" customFormat="1" x14ac:dyDescent="0.2">
      <c r="B151" s="126"/>
      <c r="C151" s="127"/>
      <c r="D151" s="128" t="s">
        <v>88</v>
      </c>
      <c r="E151" s="129" t="s">
        <v>0</v>
      </c>
      <c r="F151" s="130" t="s">
        <v>128</v>
      </c>
      <c r="G151" s="127"/>
      <c r="H151" s="131">
        <v>6.05</v>
      </c>
      <c r="I151" s="132"/>
      <c r="J151" s="127"/>
      <c r="K151" s="127"/>
      <c r="L151" s="133"/>
      <c r="M151" s="134"/>
      <c r="N151" s="135"/>
      <c r="O151" s="135"/>
      <c r="P151" s="135"/>
      <c r="Q151" s="135"/>
      <c r="R151" s="135"/>
      <c r="S151" s="135"/>
      <c r="T151" s="136"/>
      <c r="AT151" s="137" t="s">
        <v>88</v>
      </c>
      <c r="AU151" s="137" t="s">
        <v>47</v>
      </c>
      <c r="AV151" s="8" t="s">
        <v>47</v>
      </c>
      <c r="AW151" s="8" t="s">
        <v>17</v>
      </c>
      <c r="AX151" s="8" t="s">
        <v>44</v>
      </c>
      <c r="AY151" s="137" t="s">
        <v>79</v>
      </c>
    </row>
    <row r="152" spans="1:65" s="8" customFormat="1" x14ac:dyDescent="0.2">
      <c r="B152" s="126"/>
      <c r="C152" s="127"/>
      <c r="D152" s="128" t="s">
        <v>88</v>
      </c>
      <c r="E152" s="129" t="s">
        <v>0</v>
      </c>
      <c r="F152" s="130" t="s">
        <v>129</v>
      </c>
      <c r="G152" s="127"/>
      <c r="H152" s="131">
        <v>13.6</v>
      </c>
      <c r="I152" s="132"/>
      <c r="J152" s="127"/>
      <c r="K152" s="127"/>
      <c r="L152" s="133"/>
      <c r="M152" s="134"/>
      <c r="N152" s="135"/>
      <c r="O152" s="135"/>
      <c r="P152" s="135"/>
      <c r="Q152" s="135"/>
      <c r="R152" s="135"/>
      <c r="S152" s="135"/>
      <c r="T152" s="136"/>
      <c r="AT152" s="137" t="s">
        <v>88</v>
      </c>
      <c r="AU152" s="137" t="s">
        <v>47</v>
      </c>
      <c r="AV152" s="8" t="s">
        <v>47</v>
      </c>
      <c r="AW152" s="8" t="s">
        <v>17</v>
      </c>
      <c r="AX152" s="8" t="s">
        <v>44</v>
      </c>
      <c r="AY152" s="137" t="s">
        <v>79</v>
      </c>
    </row>
    <row r="153" spans="1:65" s="8" customFormat="1" x14ac:dyDescent="0.2">
      <c r="B153" s="126"/>
      <c r="C153" s="127"/>
      <c r="D153" s="128" t="s">
        <v>88</v>
      </c>
      <c r="E153" s="129" t="s">
        <v>0</v>
      </c>
      <c r="F153" s="130" t="s">
        <v>130</v>
      </c>
      <c r="G153" s="127"/>
      <c r="H153" s="131">
        <v>1.4450000000000001</v>
      </c>
      <c r="I153" s="132"/>
      <c r="J153" s="127"/>
      <c r="K153" s="127"/>
      <c r="L153" s="133"/>
      <c r="M153" s="134"/>
      <c r="N153" s="135"/>
      <c r="O153" s="135"/>
      <c r="P153" s="135"/>
      <c r="Q153" s="135"/>
      <c r="R153" s="135"/>
      <c r="S153" s="135"/>
      <c r="T153" s="136"/>
      <c r="AT153" s="137" t="s">
        <v>88</v>
      </c>
      <c r="AU153" s="137" t="s">
        <v>47</v>
      </c>
      <c r="AV153" s="8" t="s">
        <v>47</v>
      </c>
      <c r="AW153" s="8" t="s">
        <v>17</v>
      </c>
      <c r="AX153" s="8" t="s">
        <v>44</v>
      </c>
      <c r="AY153" s="137" t="s">
        <v>79</v>
      </c>
    </row>
    <row r="154" spans="1:65" s="8" customFormat="1" x14ac:dyDescent="0.2">
      <c r="B154" s="126"/>
      <c r="C154" s="127"/>
      <c r="D154" s="128" t="s">
        <v>88</v>
      </c>
      <c r="E154" s="129" t="s">
        <v>0</v>
      </c>
      <c r="F154" s="130" t="s">
        <v>131</v>
      </c>
      <c r="G154" s="127"/>
      <c r="H154" s="131">
        <v>11.59</v>
      </c>
      <c r="I154" s="132"/>
      <c r="J154" s="127"/>
      <c r="K154" s="127"/>
      <c r="L154" s="133"/>
      <c r="M154" s="134"/>
      <c r="N154" s="135"/>
      <c r="O154" s="135"/>
      <c r="P154" s="135"/>
      <c r="Q154" s="135"/>
      <c r="R154" s="135"/>
      <c r="S154" s="135"/>
      <c r="T154" s="136"/>
      <c r="AT154" s="137" t="s">
        <v>88</v>
      </c>
      <c r="AU154" s="137" t="s">
        <v>47</v>
      </c>
      <c r="AV154" s="8" t="s">
        <v>47</v>
      </c>
      <c r="AW154" s="8" t="s">
        <v>17</v>
      </c>
      <c r="AX154" s="8" t="s">
        <v>44</v>
      </c>
      <c r="AY154" s="137" t="s">
        <v>79</v>
      </c>
    </row>
    <row r="155" spans="1:65" s="9" customFormat="1" x14ac:dyDescent="0.2">
      <c r="B155" s="148"/>
      <c r="C155" s="149"/>
      <c r="D155" s="128" t="s">
        <v>88</v>
      </c>
      <c r="E155" s="150" t="s">
        <v>0</v>
      </c>
      <c r="F155" s="151" t="s">
        <v>132</v>
      </c>
      <c r="G155" s="149"/>
      <c r="H155" s="152">
        <v>56.685000000000002</v>
      </c>
      <c r="I155" s="153"/>
      <c r="J155" s="149"/>
      <c r="K155" s="149"/>
      <c r="L155" s="154"/>
      <c r="M155" s="155"/>
      <c r="N155" s="156"/>
      <c r="O155" s="156"/>
      <c r="P155" s="156"/>
      <c r="Q155" s="156"/>
      <c r="R155" s="156"/>
      <c r="S155" s="156"/>
      <c r="T155" s="157"/>
      <c r="AT155" s="158" t="s">
        <v>88</v>
      </c>
      <c r="AU155" s="158" t="s">
        <v>47</v>
      </c>
      <c r="AV155" s="9" t="s">
        <v>86</v>
      </c>
      <c r="AW155" s="9" t="s">
        <v>17</v>
      </c>
      <c r="AX155" s="9" t="s">
        <v>45</v>
      </c>
      <c r="AY155" s="158" t="s">
        <v>79</v>
      </c>
    </row>
    <row r="156" spans="1:65" s="2" customFormat="1" ht="24.2" customHeight="1" x14ac:dyDescent="0.2">
      <c r="A156" s="17"/>
      <c r="B156" s="18"/>
      <c r="C156" s="113" t="s">
        <v>142</v>
      </c>
      <c r="D156" s="113" t="s">
        <v>81</v>
      </c>
      <c r="E156" s="114" t="s">
        <v>143</v>
      </c>
      <c r="F156" s="115" t="s">
        <v>144</v>
      </c>
      <c r="G156" s="116" t="s">
        <v>84</v>
      </c>
      <c r="H156" s="117">
        <v>56.685000000000002</v>
      </c>
      <c r="I156" s="118"/>
      <c r="J156" s="119">
        <f>ROUND(I156*H156,2)</f>
        <v>0</v>
      </c>
      <c r="K156" s="115" t="s">
        <v>85</v>
      </c>
      <c r="L156" s="20"/>
      <c r="M156" s="120" t="s">
        <v>0</v>
      </c>
      <c r="N156" s="121" t="s">
        <v>26</v>
      </c>
      <c r="O156" s="27"/>
      <c r="P156" s="122">
        <f>O156*H156</f>
        <v>0</v>
      </c>
      <c r="Q156" s="122">
        <v>8.5500000000000003E-3</v>
      </c>
      <c r="R156" s="122">
        <f>Q156*H156</f>
        <v>0.48465675000000003</v>
      </c>
      <c r="S156" s="122">
        <v>0</v>
      </c>
      <c r="T156" s="123">
        <f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24" t="s">
        <v>86</v>
      </c>
      <c r="AT156" s="124" t="s">
        <v>81</v>
      </c>
      <c r="AU156" s="124" t="s">
        <v>47</v>
      </c>
      <c r="AY156" s="10" t="s">
        <v>79</v>
      </c>
      <c r="BE156" s="125">
        <f>IF(N156="základní",J156,0)</f>
        <v>0</v>
      </c>
      <c r="BF156" s="125">
        <f>IF(N156="snížená",J156,0)</f>
        <v>0</v>
      </c>
      <c r="BG156" s="125">
        <f>IF(N156="zákl. přenesená",J156,0)</f>
        <v>0</v>
      </c>
      <c r="BH156" s="125">
        <f>IF(N156="sníž. přenesená",J156,0)</f>
        <v>0</v>
      </c>
      <c r="BI156" s="125">
        <f>IF(N156="nulová",J156,0)</f>
        <v>0</v>
      </c>
      <c r="BJ156" s="10" t="s">
        <v>45</v>
      </c>
      <c r="BK156" s="125">
        <f>ROUND(I156*H156,2)</f>
        <v>0</v>
      </c>
      <c r="BL156" s="10" t="s">
        <v>86</v>
      </c>
      <c r="BM156" s="124" t="s">
        <v>145</v>
      </c>
    </row>
    <row r="157" spans="1:65" s="8" customFormat="1" x14ac:dyDescent="0.2">
      <c r="B157" s="126"/>
      <c r="C157" s="127"/>
      <c r="D157" s="128" t="s">
        <v>88</v>
      </c>
      <c r="E157" s="129" t="s">
        <v>0</v>
      </c>
      <c r="F157" s="130" t="s">
        <v>127</v>
      </c>
      <c r="G157" s="127"/>
      <c r="H157" s="131">
        <v>24</v>
      </c>
      <c r="I157" s="132"/>
      <c r="J157" s="127"/>
      <c r="K157" s="127"/>
      <c r="L157" s="133"/>
      <c r="M157" s="134"/>
      <c r="N157" s="135"/>
      <c r="O157" s="135"/>
      <c r="P157" s="135"/>
      <c r="Q157" s="135"/>
      <c r="R157" s="135"/>
      <c r="S157" s="135"/>
      <c r="T157" s="136"/>
      <c r="AT157" s="137" t="s">
        <v>88</v>
      </c>
      <c r="AU157" s="137" t="s">
        <v>47</v>
      </c>
      <c r="AV157" s="8" t="s">
        <v>47</v>
      </c>
      <c r="AW157" s="8" t="s">
        <v>17</v>
      </c>
      <c r="AX157" s="8" t="s">
        <v>44</v>
      </c>
      <c r="AY157" s="137" t="s">
        <v>79</v>
      </c>
    </row>
    <row r="158" spans="1:65" s="8" customFormat="1" x14ac:dyDescent="0.2">
      <c r="B158" s="126"/>
      <c r="C158" s="127"/>
      <c r="D158" s="128" t="s">
        <v>88</v>
      </c>
      <c r="E158" s="129" t="s">
        <v>0</v>
      </c>
      <c r="F158" s="130" t="s">
        <v>128</v>
      </c>
      <c r="G158" s="127"/>
      <c r="H158" s="131">
        <v>6.05</v>
      </c>
      <c r="I158" s="132"/>
      <c r="J158" s="127"/>
      <c r="K158" s="127"/>
      <c r="L158" s="133"/>
      <c r="M158" s="134"/>
      <c r="N158" s="135"/>
      <c r="O158" s="135"/>
      <c r="P158" s="135"/>
      <c r="Q158" s="135"/>
      <c r="R158" s="135"/>
      <c r="S158" s="135"/>
      <c r="T158" s="136"/>
      <c r="AT158" s="137" t="s">
        <v>88</v>
      </c>
      <c r="AU158" s="137" t="s">
        <v>47</v>
      </c>
      <c r="AV158" s="8" t="s">
        <v>47</v>
      </c>
      <c r="AW158" s="8" t="s">
        <v>17</v>
      </c>
      <c r="AX158" s="8" t="s">
        <v>44</v>
      </c>
      <c r="AY158" s="137" t="s">
        <v>79</v>
      </c>
    </row>
    <row r="159" spans="1:65" s="8" customFormat="1" x14ac:dyDescent="0.2">
      <c r="B159" s="126"/>
      <c r="C159" s="127"/>
      <c r="D159" s="128" t="s">
        <v>88</v>
      </c>
      <c r="E159" s="129" t="s">
        <v>0</v>
      </c>
      <c r="F159" s="130" t="s">
        <v>129</v>
      </c>
      <c r="G159" s="127"/>
      <c r="H159" s="131">
        <v>13.6</v>
      </c>
      <c r="I159" s="132"/>
      <c r="J159" s="127"/>
      <c r="K159" s="127"/>
      <c r="L159" s="133"/>
      <c r="M159" s="134"/>
      <c r="N159" s="135"/>
      <c r="O159" s="135"/>
      <c r="P159" s="135"/>
      <c r="Q159" s="135"/>
      <c r="R159" s="135"/>
      <c r="S159" s="135"/>
      <c r="T159" s="136"/>
      <c r="AT159" s="137" t="s">
        <v>88</v>
      </c>
      <c r="AU159" s="137" t="s">
        <v>47</v>
      </c>
      <c r="AV159" s="8" t="s">
        <v>47</v>
      </c>
      <c r="AW159" s="8" t="s">
        <v>17</v>
      </c>
      <c r="AX159" s="8" t="s">
        <v>44</v>
      </c>
      <c r="AY159" s="137" t="s">
        <v>79</v>
      </c>
    </row>
    <row r="160" spans="1:65" s="8" customFormat="1" x14ac:dyDescent="0.2">
      <c r="B160" s="126"/>
      <c r="C160" s="127"/>
      <c r="D160" s="128" t="s">
        <v>88</v>
      </c>
      <c r="E160" s="129" t="s">
        <v>0</v>
      </c>
      <c r="F160" s="130" t="s">
        <v>130</v>
      </c>
      <c r="G160" s="127"/>
      <c r="H160" s="131">
        <v>1.4450000000000001</v>
      </c>
      <c r="I160" s="132"/>
      <c r="J160" s="127"/>
      <c r="K160" s="127"/>
      <c r="L160" s="133"/>
      <c r="M160" s="134"/>
      <c r="N160" s="135"/>
      <c r="O160" s="135"/>
      <c r="P160" s="135"/>
      <c r="Q160" s="135"/>
      <c r="R160" s="135"/>
      <c r="S160" s="135"/>
      <c r="T160" s="136"/>
      <c r="AT160" s="137" t="s">
        <v>88</v>
      </c>
      <c r="AU160" s="137" t="s">
        <v>47</v>
      </c>
      <c r="AV160" s="8" t="s">
        <v>47</v>
      </c>
      <c r="AW160" s="8" t="s">
        <v>17</v>
      </c>
      <c r="AX160" s="8" t="s">
        <v>44</v>
      </c>
      <c r="AY160" s="137" t="s">
        <v>79</v>
      </c>
    </row>
    <row r="161" spans="1:65" s="8" customFormat="1" x14ac:dyDescent="0.2">
      <c r="B161" s="126"/>
      <c r="C161" s="127"/>
      <c r="D161" s="128" t="s">
        <v>88</v>
      </c>
      <c r="E161" s="129" t="s">
        <v>0</v>
      </c>
      <c r="F161" s="130" t="s">
        <v>131</v>
      </c>
      <c r="G161" s="127"/>
      <c r="H161" s="131">
        <v>11.59</v>
      </c>
      <c r="I161" s="132"/>
      <c r="J161" s="127"/>
      <c r="K161" s="127"/>
      <c r="L161" s="133"/>
      <c r="M161" s="134"/>
      <c r="N161" s="135"/>
      <c r="O161" s="135"/>
      <c r="P161" s="135"/>
      <c r="Q161" s="135"/>
      <c r="R161" s="135"/>
      <c r="S161" s="135"/>
      <c r="T161" s="136"/>
      <c r="AT161" s="137" t="s">
        <v>88</v>
      </c>
      <c r="AU161" s="137" t="s">
        <v>47</v>
      </c>
      <c r="AV161" s="8" t="s">
        <v>47</v>
      </c>
      <c r="AW161" s="8" t="s">
        <v>17</v>
      </c>
      <c r="AX161" s="8" t="s">
        <v>44</v>
      </c>
      <c r="AY161" s="137" t="s">
        <v>79</v>
      </c>
    </row>
    <row r="162" spans="1:65" s="9" customFormat="1" x14ac:dyDescent="0.2">
      <c r="B162" s="148"/>
      <c r="C162" s="149"/>
      <c r="D162" s="128" t="s">
        <v>88</v>
      </c>
      <c r="E162" s="150" t="s">
        <v>0</v>
      </c>
      <c r="F162" s="151" t="s">
        <v>132</v>
      </c>
      <c r="G162" s="149"/>
      <c r="H162" s="152">
        <v>56.685000000000002</v>
      </c>
      <c r="I162" s="153"/>
      <c r="J162" s="149"/>
      <c r="K162" s="149"/>
      <c r="L162" s="154"/>
      <c r="M162" s="155"/>
      <c r="N162" s="156"/>
      <c r="O162" s="156"/>
      <c r="P162" s="156"/>
      <c r="Q162" s="156"/>
      <c r="R162" s="156"/>
      <c r="S162" s="156"/>
      <c r="T162" s="157"/>
      <c r="AT162" s="158" t="s">
        <v>88</v>
      </c>
      <c r="AU162" s="158" t="s">
        <v>47</v>
      </c>
      <c r="AV162" s="9" t="s">
        <v>86</v>
      </c>
      <c r="AW162" s="9" t="s">
        <v>17</v>
      </c>
      <c r="AX162" s="9" t="s">
        <v>45</v>
      </c>
      <c r="AY162" s="158" t="s">
        <v>79</v>
      </c>
    </row>
    <row r="163" spans="1:65" s="2" customFormat="1" ht="24.2" customHeight="1" x14ac:dyDescent="0.2">
      <c r="A163" s="17"/>
      <c r="B163" s="18"/>
      <c r="C163" s="113" t="s">
        <v>3</v>
      </c>
      <c r="D163" s="113" t="s">
        <v>81</v>
      </c>
      <c r="E163" s="114" t="s">
        <v>146</v>
      </c>
      <c r="F163" s="115" t="s">
        <v>147</v>
      </c>
      <c r="G163" s="116" t="s">
        <v>121</v>
      </c>
      <c r="H163" s="117">
        <v>3.3210000000000002</v>
      </c>
      <c r="I163" s="118"/>
      <c r="J163" s="119">
        <f>ROUND(I163*H163,2)</f>
        <v>0</v>
      </c>
      <c r="K163" s="115" t="s">
        <v>85</v>
      </c>
      <c r="L163" s="20"/>
      <c r="M163" s="120" t="s">
        <v>0</v>
      </c>
      <c r="N163" s="121" t="s">
        <v>26</v>
      </c>
      <c r="O163" s="27"/>
      <c r="P163" s="122">
        <f>O163*H163</f>
        <v>0</v>
      </c>
      <c r="Q163" s="122">
        <v>0</v>
      </c>
      <c r="R163" s="122">
        <f>Q163*H163</f>
        <v>0</v>
      </c>
      <c r="S163" s="122">
        <v>2.5</v>
      </c>
      <c r="T163" s="123">
        <f>S163*H163</f>
        <v>8.3025000000000002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24" t="s">
        <v>86</v>
      </c>
      <c r="AT163" s="124" t="s">
        <v>81</v>
      </c>
      <c r="AU163" s="124" t="s">
        <v>47</v>
      </c>
      <c r="AY163" s="10" t="s">
        <v>79</v>
      </c>
      <c r="BE163" s="125">
        <f>IF(N163="základní",J163,0)</f>
        <v>0</v>
      </c>
      <c r="BF163" s="125">
        <f>IF(N163="snížená",J163,0)</f>
        <v>0</v>
      </c>
      <c r="BG163" s="125">
        <f>IF(N163="zákl. přenesená",J163,0)</f>
        <v>0</v>
      </c>
      <c r="BH163" s="125">
        <f>IF(N163="sníž. přenesená",J163,0)</f>
        <v>0</v>
      </c>
      <c r="BI163" s="125">
        <f>IF(N163="nulová",J163,0)</f>
        <v>0</v>
      </c>
      <c r="BJ163" s="10" t="s">
        <v>45</v>
      </c>
      <c r="BK163" s="125">
        <f>ROUND(I163*H163,2)</f>
        <v>0</v>
      </c>
      <c r="BL163" s="10" t="s">
        <v>86</v>
      </c>
      <c r="BM163" s="124" t="s">
        <v>148</v>
      </c>
    </row>
    <row r="164" spans="1:65" s="8" customFormat="1" ht="22.5" x14ac:dyDescent="0.2">
      <c r="B164" s="126"/>
      <c r="C164" s="127"/>
      <c r="D164" s="128" t="s">
        <v>88</v>
      </c>
      <c r="E164" s="129" t="s">
        <v>0</v>
      </c>
      <c r="F164" s="130" t="s">
        <v>123</v>
      </c>
      <c r="G164" s="127"/>
      <c r="H164" s="131">
        <v>3.3210000000000002</v>
      </c>
      <c r="I164" s="132"/>
      <c r="J164" s="127"/>
      <c r="K164" s="127"/>
      <c r="L164" s="133"/>
      <c r="M164" s="134"/>
      <c r="N164" s="135"/>
      <c r="O164" s="135"/>
      <c r="P164" s="135"/>
      <c r="Q164" s="135"/>
      <c r="R164" s="135"/>
      <c r="S164" s="135"/>
      <c r="T164" s="136"/>
      <c r="AT164" s="137" t="s">
        <v>88</v>
      </c>
      <c r="AU164" s="137" t="s">
        <v>47</v>
      </c>
      <c r="AV164" s="8" t="s">
        <v>47</v>
      </c>
      <c r="AW164" s="8" t="s">
        <v>17</v>
      </c>
      <c r="AX164" s="8" t="s">
        <v>45</v>
      </c>
      <c r="AY164" s="137" t="s">
        <v>79</v>
      </c>
    </row>
    <row r="165" spans="1:65" s="2" customFormat="1" ht="21.75" customHeight="1" x14ac:dyDescent="0.2">
      <c r="A165" s="17"/>
      <c r="B165" s="18"/>
      <c r="C165" s="113" t="s">
        <v>149</v>
      </c>
      <c r="D165" s="113" t="s">
        <v>81</v>
      </c>
      <c r="E165" s="114" t="s">
        <v>150</v>
      </c>
      <c r="F165" s="115" t="s">
        <v>151</v>
      </c>
      <c r="G165" s="116" t="s">
        <v>121</v>
      </c>
      <c r="H165" s="117">
        <v>3.3210000000000002</v>
      </c>
      <c r="I165" s="118"/>
      <c r="J165" s="119">
        <f>ROUND(I165*H165,2)</f>
        <v>0</v>
      </c>
      <c r="K165" s="115" t="s">
        <v>85</v>
      </c>
      <c r="L165" s="20"/>
      <c r="M165" s="120" t="s">
        <v>0</v>
      </c>
      <c r="N165" s="121" t="s">
        <v>26</v>
      </c>
      <c r="O165" s="27"/>
      <c r="P165" s="122">
        <f>O165*H165</f>
        <v>0</v>
      </c>
      <c r="Q165" s="122">
        <v>0</v>
      </c>
      <c r="R165" s="122">
        <f>Q165*H165</f>
        <v>0</v>
      </c>
      <c r="S165" s="122">
        <v>0</v>
      </c>
      <c r="T165" s="123">
        <f>S165*H165</f>
        <v>0</v>
      </c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R165" s="124" t="s">
        <v>86</v>
      </c>
      <c r="AT165" s="124" t="s">
        <v>81</v>
      </c>
      <c r="AU165" s="124" t="s">
        <v>47</v>
      </c>
      <c r="AY165" s="10" t="s">
        <v>79</v>
      </c>
      <c r="BE165" s="125">
        <f>IF(N165="základní",J165,0)</f>
        <v>0</v>
      </c>
      <c r="BF165" s="125">
        <f>IF(N165="snížená",J165,0)</f>
        <v>0</v>
      </c>
      <c r="BG165" s="125">
        <f>IF(N165="zákl. přenesená",J165,0)</f>
        <v>0</v>
      </c>
      <c r="BH165" s="125">
        <f>IF(N165="sníž. přenesená",J165,0)</f>
        <v>0</v>
      </c>
      <c r="BI165" s="125">
        <f>IF(N165="nulová",J165,0)</f>
        <v>0</v>
      </c>
      <c r="BJ165" s="10" t="s">
        <v>45</v>
      </c>
      <c r="BK165" s="125">
        <f>ROUND(I165*H165,2)</f>
        <v>0</v>
      </c>
      <c r="BL165" s="10" t="s">
        <v>86</v>
      </c>
      <c r="BM165" s="124" t="s">
        <v>152</v>
      </c>
    </row>
    <row r="166" spans="1:65" s="2" customFormat="1" ht="24.2" customHeight="1" x14ac:dyDescent="0.2">
      <c r="A166" s="17"/>
      <c r="B166" s="18"/>
      <c r="C166" s="113" t="s">
        <v>153</v>
      </c>
      <c r="D166" s="113" t="s">
        <v>81</v>
      </c>
      <c r="E166" s="114" t="s">
        <v>154</v>
      </c>
      <c r="F166" s="115" t="s">
        <v>155</v>
      </c>
      <c r="G166" s="116" t="s">
        <v>121</v>
      </c>
      <c r="H166" s="117">
        <v>3.3210000000000002</v>
      </c>
      <c r="I166" s="118"/>
      <c r="J166" s="119">
        <f>ROUND(I166*H166,2)</f>
        <v>0</v>
      </c>
      <c r="K166" s="115" t="s">
        <v>85</v>
      </c>
      <c r="L166" s="20"/>
      <c r="M166" s="120" t="s">
        <v>0</v>
      </c>
      <c r="N166" s="121" t="s">
        <v>26</v>
      </c>
      <c r="O166" s="27"/>
      <c r="P166" s="122">
        <f>O166*H166</f>
        <v>0</v>
      </c>
      <c r="Q166" s="122">
        <v>0.378</v>
      </c>
      <c r="R166" s="122">
        <f>Q166*H166</f>
        <v>1.2553380000000001</v>
      </c>
      <c r="S166" s="122">
        <v>2.5</v>
      </c>
      <c r="T166" s="123">
        <f>S166*H166</f>
        <v>8.3025000000000002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24" t="s">
        <v>86</v>
      </c>
      <c r="AT166" s="124" t="s">
        <v>81</v>
      </c>
      <c r="AU166" s="124" t="s">
        <v>47</v>
      </c>
      <c r="AY166" s="10" t="s">
        <v>79</v>
      </c>
      <c r="BE166" s="125">
        <f>IF(N166="základní",J166,0)</f>
        <v>0</v>
      </c>
      <c r="BF166" s="125">
        <f>IF(N166="snížená",J166,0)</f>
        <v>0</v>
      </c>
      <c r="BG166" s="125">
        <f>IF(N166="zákl. přenesená",J166,0)</f>
        <v>0</v>
      </c>
      <c r="BH166" s="125">
        <f>IF(N166="sníž. přenesená",J166,0)</f>
        <v>0</v>
      </c>
      <c r="BI166" s="125">
        <f>IF(N166="nulová",J166,0)</f>
        <v>0</v>
      </c>
      <c r="BJ166" s="10" t="s">
        <v>45</v>
      </c>
      <c r="BK166" s="125">
        <f>ROUND(I166*H166,2)</f>
        <v>0</v>
      </c>
      <c r="BL166" s="10" t="s">
        <v>86</v>
      </c>
      <c r="BM166" s="124" t="s">
        <v>156</v>
      </c>
    </row>
    <row r="167" spans="1:65" s="8" customFormat="1" ht="22.5" x14ac:dyDescent="0.2">
      <c r="B167" s="126"/>
      <c r="C167" s="127"/>
      <c r="D167" s="128" t="s">
        <v>88</v>
      </c>
      <c r="E167" s="129" t="s">
        <v>0</v>
      </c>
      <c r="F167" s="130" t="s">
        <v>123</v>
      </c>
      <c r="G167" s="127"/>
      <c r="H167" s="131">
        <v>3.3210000000000002</v>
      </c>
      <c r="I167" s="132"/>
      <c r="J167" s="127"/>
      <c r="K167" s="127"/>
      <c r="L167" s="133"/>
      <c r="M167" s="134"/>
      <c r="N167" s="135"/>
      <c r="O167" s="135"/>
      <c r="P167" s="135"/>
      <c r="Q167" s="135"/>
      <c r="R167" s="135"/>
      <c r="S167" s="135"/>
      <c r="T167" s="136"/>
      <c r="AT167" s="137" t="s">
        <v>88</v>
      </c>
      <c r="AU167" s="137" t="s">
        <v>47</v>
      </c>
      <c r="AV167" s="8" t="s">
        <v>47</v>
      </c>
      <c r="AW167" s="8" t="s">
        <v>17</v>
      </c>
      <c r="AX167" s="8" t="s">
        <v>45</v>
      </c>
      <c r="AY167" s="137" t="s">
        <v>79</v>
      </c>
    </row>
    <row r="168" spans="1:65" s="2" customFormat="1" ht="24.2" customHeight="1" x14ac:dyDescent="0.2">
      <c r="A168" s="17"/>
      <c r="B168" s="18"/>
      <c r="C168" s="113" t="s">
        <v>157</v>
      </c>
      <c r="D168" s="113" t="s">
        <v>81</v>
      </c>
      <c r="E168" s="114" t="s">
        <v>158</v>
      </c>
      <c r="F168" s="115" t="s">
        <v>159</v>
      </c>
      <c r="G168" s="116" t="s">
        <v>84</v>
      </c>
      <c r="H168" s="117">
        <v>48.94</v>
      </c>
      <c r="I168" s="118"/>
      <c r="J168" s="119">
        <f>ROUND(I168*H168,2)</f>
        <v>0</v>
      </c>
      <c r="K168" s="115" t="s">
        <v>85</v>
      </c>
      <c r="L168" s="20"/>
      <c r="M168" s="120" t="s">
        <v>0</v>
      </c>
      <c r="N168" s="121" t="s">
        <v>26</v>
      </c>
      <c r="O168" s="27"/>
      <c r="P168" s="122">
        <f>O168*H168</f>
        <v>0</v>
      </c>
      <c r="Q168" s="122">
        <v>1.162E-2</v>
      </c>
      <c r="R168" s="122">
        <f>Q168*H168</f>
        <v>0.56868279999999993</v>
      </c>
      <c r="S168" s="122">
        <v>0</v>
      </c>
      <c r="T168" s="123">
        <f>S168*H168</f>
        <v>0</v>
      </c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R168" s="124" t="s">
        <v>86</v>
      </c>
      <c r="AT168" s="124" t="s">
        <v>81</v>
      </c>
      <c r="AU168" s="124" t="s">
        <v>47</v>
      </c>
      <c r="AY168" s="10" t="s">
        <v>79</v>
      </c>
      <c r="BE168" s="125">
        <f>IF(N168="základní",J168,0)</f>
        <v>0</v>
      </c>
      <c r="BF168" s="125">
        <f>IF(N168="snížená",J168,0)</f>
        <v>0</v>
      </c>
      <c r="BG168" s="125">
        <f>IF(N168="zákl. přenesená",J168,0)</f>
        <v>0</v>
      </c>
      <c r="BH168" s="125">
        <f>IF(N168="sníž. přenesená",J168,0)</f>
        <v>0</v>
      </c>
      <c r="BI168" s="125">
        <f>IF(N168="nulová",J168,0)</f>
        <v>0</v>
      </c>
      <c r="BJ168" s="10" t="s">
        <v>45</v>
      </c>
      <c r="BK168" s="125">
        <f>ROUND(I168*H168,2)</f>
        <v>0</v>
      </c>
      <c r="BL168" s="10" t="s">
        <v>86</v>
      </c>
      <c r="BM168" s="124" t="s">
        <v>160</v>
      </c>
    </row>
    <row r="169" spans="1:65" s="8" customFormat="1" x14ac:dyDescent="0.2">
      <c r="B169" s="126"/>
      <c r="C169" s="127"/>
      <c r="D169" s="128" t="s">
        <v>88</v>
      </c>
      <c r="E169" s="129" t="s">
        <v>0</v>
      </c>
      <c r="F169" s="130" t="s">
        <v>127</v>
      </c>
      <c r="G169" s="127"/>
      <c r="H169" s="131">
        <v>24</v>
      </c>
      <c r="I169" s="132"/>
      <c r="J169" s="127"/>
      <c r="K169" s="127"/>
      <c r="L169" s="133"/>
      <c r="M169" s="134"/>
      <c r="N169" s="135"/>
      <c r="O169" s="135"/>
      <c r="P169" s="135"/>
      <c r="Q169" s="135"/>
      <c r="R169" s="135"/>
      <c r="S169" s="135"/>
      <c r="T169" s="136"/>
      <c r="AT169" s="137" t="s">
        <v>88</v>
      </c>
      <c r="AU169" s="137" t="s">
        <v>47</v>
      </c>
      <c r="AV169" s="8" t="s">
        <v>47</v>
      </c>
      <c r="AW169" s="8" t="s">
        <v>17</v>
      </c>
      <c r="AX169" s="8" t="s">
        <v>44</v>
      </c>
      <c r="AY169" s="137" t="s">
        <v>79</v>
      </c>
    </row>
    <row r="170" spans="1:65" s="8" customFormat="1" x14ac:dyDescent="0.2">
      <c r="B170" s="126"/>
      <c r="C170" s="127"/>
      <c r="D170" s="128" t="s">
        <v>88</v>
      </c>
      <c r="E170" s="129" t="s">
        <v>0</v>
      </c>
      <c r="F170" s="130" t="s">
        <v>128</v>
      </c>
      <c r="G170" s="127"/>
      <c r="H170" s="131">
        <v>6.05</v>
      </c>
      <c r="I170" s="132"/>
      <c r="J170" s="127"/>
      <c r="K170" s="127"/>
      <c r="L170" s="133"/>
      <c r="M170" s="134"/>
      <c r="N170" s="135"/>
      <c r="O170" s="135"/>
      <c r="P170" s="135"/>
      <c r="Q170" s="135"/>
      <c r="R170" s="135"/>
      <c r="S170" s="135"/>
      <c r="T170" s="136"/>
      <c r="AT170" s="137" t="s">
        <v>88</v>
      </c>
      <c r="AU170" s="137" t="s">
        <v>47</v>
      </c>
      <c r="AV170" s="8" t="s">
        <v>47</v>
      </c>
      <c r="AW170" s="8" t="s">
        <v>17</v>
      </c>
      <c r="AX170" s="8" t="s">
        <v>44</v>
      </c>
      <c r="AY170" s="137" t="s">
        <v>79</v>
      </c>
    </row>
    <row r="171" spans="1:65" s="8" customFormat="1" x14ac:dyDescent="0.2">
      <c r="B171" s="126"/>
      <c r="C171" s="127"/>
      <c r="D171" s="128" t="s">
        <v>88</v>
      </c>
      <c r="E171" s="129" t="s">
        <v>0</v>
      </c>
      <c r="F171" s="130" t="s">
        <v>161</v>
      </c>
      <c r="G171" s="127"/>
      <c r="H171" s="131">
        <v>6.8</v>
      </c>
      <c r="I171" s="132"/>
      <c r="J171" s="127"/>
      <c r="K171" s="127"/>
      <c r="L171" s="133"/>
      <c r="M171" s="134"/>
      <c r="N171" s="135"/>
      <c r="O171" s="135"/>
      <c r="P171" s="135"/>
      <c r="Q171" s="135"/>
      <c r="R171" s="135"/>
      <c r="S171" s="135"/>
      <c r="T171" s="136"/>
      <c r="AT171" s="137" t="s">
        <v>88</v>
      </c>
      <c r="AU171" s="137" t="s">
        <v>47</v>
      </c>
      <c r="AV171" s="8" t="s">
        <v>47</v>
      </c>
      <c r="AW171" s="8" t="s">
        <v>17</v>
      </c>
      <c r="AX171" s="8" t="s">
        <v>44</v>
      </c>
      <c r="AY171" s="137" t="s">
        <v>79</v>
      </c>
    </row>
    <row r="172" spans="1:65" s="8" customFormat="1" x14ac:dyDescent="0.2">
      <c r="B172" s="126"/>
      <c r="C172" s="127"/>
      <c r="D172" s="128" t="s">
        <v>88</v>
      </c>
      <c r="E172" s="129" t="s">
        <v>0</v>
      </c>
      <c r="F172" s="130" t="s">
        <v>162</v>
      </c>
      <c r="G172" s="127"/>
      <c r="H172" s="131">
        <v>0.5</v>
      </c>
      <c r="I172" s="132"/>
      <c r="J172" s="127"/>
      <c r="K172" s="127"/>
      <c r="L172" s="133"/>
      <c r="M172" s="134"/>
      <c r="N172" s="135"/>
      <c r="O172" s="135"/>
      <c r="P172" s="135"/>
      <c r="Q172" s="135"/>
      <c r="R172" s="135"/>
      <c r="S172" s="135"/>
      <c r="T172" s="136"/>
      <c r="AT172" s="137" t="s">
        <v>88</v>
      </c>
      <c r="AU172" s="137" t="s">
        <v>47</v>
      </c>
      <c r="AV172" s="8" t="s">
        <v>47</v>
      </c>
      <c r="AW172" s="8" t="s">
        <v>17</v>
      </c>
      <c r="AX172" s="8" t="s">
        <v>44</v>
      </c>
      <c r="AY172" s="137" t="s">
        <v>79</v>
      </c>
    </row>
    <row r="173" spans="1:65" s="8" customFormat="1" x14ac:dyDescent="0.2">
      <c r="B173" s="126"/>
      <c r="C173" s="127"/>
      <c r="D173" s="128" t="s">
        <v>88</v>
      </c>
      <c r="E173" s="129" t="s">
        <v>0</v>
      </c>
      <c r="F173" s="130" t="s">
        <v>131</v>
      </c>
      <c r="G173" s="127"/>
      <c r="H173" s="131">
        <v>11.59</v>
      </c>
      <c r="I173" s="132"/>
      <c r="J173" s="127"/>
      <c r="K173" s="127"/>
      <c r="L173" s="133"/>
      <c r="M173" s="134"/>
      <c r="N173" s="135"/>
      <c r="O173" s="135"/>
      <c r="P173" s="135"/>
      <c r="Q173" s="135"/>
      <c r="R173" s="135"/>
      <c r="S173" s="135"/>
      <c r="T173" s="136"/>
      <c r="AT173" s="137" t="s">
        <v>88</v>
      </c>
      <c r="AU173" s="137" t="s">
        <v>47</v>
      </c>
      <c r="AV173" s="8" t="s">
        <v>47</v>
      </c>
      <c r="AW173" s="8" t="s">
        <v>17</v>
      </c>
      <c r="AX173" s="8" t="s">
        <v>44</v>
      </c>
      <c r="AY173" s="137" t="s">
        <v>79</v>
      </c>
    </row>
    <row r="174" spans="1:65" s="9" customFormat="1" x14ac:dyDescent="0.2">
      <c r="B174" s="148"/>
      <c r="C174" s="149"/>
      <c r="D174" s="128" t="s">
        <v>88</v>
      </c>
      <c r="E174" s="150" t="s">
        <v>0</v>
      </c>
      <c r="F174" s="151" t="s">
        <v>132</v>
      </c>
      <c r="G174" s="149"/>
      <c r="H174" s="152">
        <v>48.94</v>
      </c>
      <c r="I174" s="153"/>
      <c r="J174" s="149"/>
      <c r="K174" s="149"/>
      <c r="L174" s="154"/>
      <c r="M174" s="155"/>
      <c r="N174" s="156"/>
      <c r="O174" s="156"/>
      <c r="P174" s="156"/>
      <c r="Q174" s="156"/>
      <c r="R174" s="156"/>
      <c r="S174" s="156"/>
      <c r="T174" s="157"/>
      <c r="AT174" s="158" t="s">
        <v>88</v>
      </c>
      <c r="AU174" s="158" t="s">
        <v>47</v>
      </c>
      <c r="AV174" s="9" t="s">
        <v>86</v>
      </c>
      <c r="AW174" s="9" t="s">
        <v>17</v>
      </c>
      <c r="AX174" s="9" t="s">
        <v>45</v>
      </c>
      <c r="AY174" s="158" t="s">
        <v>79</v>
      </c>
    </row>
    <row r="175" spans="1:65" s="2" customFormat="1" ht="24.2" customHeight="1" x14ac:dyDescent="0.2">
      <c r="A175" s="17"/>
      <c r="B175" s="18"/>
      <c r="C175" s="113" t="s">
        <v>163</v>
      </c>
      <c r="D175" s="113" t="s">
        <v>81</v>
      </c>
      <c r="E175" s="114" t="s">
        <v>164</v>
      </c>
      <c r="F175" s="115" t="s">
        <v>165</v>
      </c>
      <c r="G175" s="116" t="s">
        <v>84</v>
      </c>
      <c r="H175" s="117">
        <v>48.94</v>
      </c>
      <c r="I175" s="118"/>
      <c r="J175" s="119">
        <f>ROUND(I175*H175,2)</f>
        <v>0</v>
      </c>
      <c r="K175" s="115" t="s">
        <v>85</v>
      </c>
      <c r="L175" s="20"/>
      <c r="M175" s="120" t="s">
        <v>0</v>
      </c>
      <c r="N175" s="121" t="s">
        <v>26</v>
      </c>
      <c r="O175" s="27"/>
      <c r="P175" s="122">
        <f>O175*H175</f>
        <v>0</v>
      </c>
      <c r="Q175" s="122">
        <v>0</v>
      </c>
      <c r="R175" s="122">
        <f>Q175*H175</f>
        <v>0</v>
      </c>
      <c r="S175" s="122">
        <v>0</v>
      </c>
      <c r="T175" s="123">
        <f>S175*H175</f>
        <v>0</v>
      </c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R175" s="124" t="s">
        <v>86</v>
      </c>
      <c r="AT175" s="124" t="s">
        <v>81</v>
      </c>
      <c r="AU175" s="124" t="s">
        <v>47</v>
      </c>
      <c r="AY175" s="10" t="s">
        <v>79</v>
      </c>
      <c r="BE175" s="125">
        <f>IF(N175="základní",J175,0)</f>
        <v>0</v>
      </c>
      <c r="BF175" s="125">
        <f>IF(N175="snížená",J175,0)</f>
        <v>0</v>
      </c>
      <c r="BG175" s="125">
        <f>IF(N175="zákl. přenesená",J175,0)</f>
        <v>0</v>
      </c>
      <c r="BH175" s="125">
        <f>IF(N175="sníž. přenesená",J175,0)</f>
        <v>0</v>
      </c>
      <c r="BI175" s="125">
        <f>IF(N175="nulová",J175,0)</f>
        <v>0</v>
      </c>
      <c r="BJ175" s="10" t="s">
        <v>45</v>
      </c>
      <c r="BK175" s="125">
        <f>ROUND(I175*H175,2)</f>
        <v>0</v>
      </c>
      <c r="BL175" s="10" t="s">
        <v>86</v>
      </c>
      <c r="BM175" s="124" t="s">
        <v>166</v>
      </c>
    </row>
    <row r="176" spans="1:65" s="8" customFormat="1" x14ac:dyDescent="0.2">
      <c r="B176" s="126"/>
      <c r="C176" s="127"/>
      <c r="D176" s="128" t="s">
        <v>88</v>
      </c>
      <c r="E176" s="129" t="s">
        <v>0</v>
      </c>
      <c r="F176" s="130" t="s">
        <v>127</v>
      </c>
      <c r="G176" s="127"/>
      <c r="H176" s="131">
        <v>24</v>
      </c>
      <c r="I176" s="132"/>
      <c r="J176" s="127"/>
      <c r="K176" s="127"/>
      <c r="L176" s="133"/>
      <c r="M176" s="134"/>
      <c r="N176" s="135"/>
      <c r="O176" s="135"/>
      <c r="P176" s="135"/>
      <c r="Q176" s="135"/>
      <c r="R176" s="135"/>
      <c r="S176" s="135"/>
      <c r="T176" s="136"/>
      <c r="AT176" s="137" t="s">
        <v>88</v>
      </c>
      <c r="AU176" s="137" t="s">
        <v>47</v>
      </c>
      <c r="AV176" s="8" t="s">
        <v>47</v>
      </c>
      <c r="AW176" s="8" t="s">
        <v>17</v>
      </c>
      <c r="AX176" s="8" t="s">
        <v>44</v>
      </c>
      <c r="AY176" s="137" t="s">
        <v>79</v>
      </c>
    </row>
    <row r="177" spans="1:65" s="8" customFormat="1" x14ac:dyDescent="0.2">
      <c r="B177" s="126"/>
      <c r="C177" s="127"/>
      <c r="D177" s="128" t="s">
        <v>88</v>
      </c>
      <c r="E177" s="129" t="s">
        <v>0</v>
      </c>
      <c r="F177" s="130" t="s">
        <v>128</v>
      </c>
      <c r="G177" s="127"/>
      <c r="H177" s="131">
        <v>6.05</v>
      </c>
      <c r="I177" s="132"/>
      <c r="J177" s="127"/>
      <c r="K177" s="127"/>
      <c r="L177" s="133"/>
      <c r="M177" s="134"/>
      <c r="N177" s="135"/>
      <c r="O177" s="135"/>
      <c r="P177" s="135"/>
      <c r="Q177" s="135"/>
      <c r="R177" s="135"/>
      <c r="S177" s="135"/>
      <c r="T177" s="136"/>
      <c r="AT177" s="137" t="s">
        <v>88</v>
      </c>
      <c r="AU177" s="137" t="s">
        <v>47</v>
      </c>
      <c r="AV177" s="8" t="s">
        <v>47</v>
      </c>
      <c r="AW177" s="8" t="s">
        <v>17</v>
      </c>
      <c r="AX177" s="8" t="s">
        <v>44</v>
      </c>
      <c r="AY177" s="137" t="s">
        <v>79</v>
      </c>
    </row>
    <row r="178" spans="1:65" s="8" customFormat="1" x14ac:dyDescent="0.2">
      <c r="B178" s="126"/>
      <c r="C178" s="127"/>
      <c r="D178" s="128" t="s">
        <v>88</v>
      </c>
      <c r="E178" s="129" t="s">
        <v>0</v>
      </c>
      <c r="F178" s="130" t="s">
        <v>161</v>
      </c>
      <c r="G178" s="127"/>
      <c r="H178" s="131">
        <v>6.8</v>
      </c>
      <c r="I178" s="132"/>
      <c r="J178" s="127"/>
      <c r="K178" s="127"/>
      <c r="L178" s="133"/>
      <c r="M178" s="134"/>
      <c r="N178" s="135"/>
      <c r="O178" s="135"/>
      <c r="P178" s="135"/>
      <c r="Q178" s="135"/>
      <c r="R178" s="135"/>
      <c r="S178" s="135"/>
      <c r="T178" s="136"/>
      <c r="AT178" s="137" t="s">
        <v>88</v>
      </c>
      <c r="AU178" s="137" t="s">
        <v>47</v>
      </c>
      <c r="AV178" s="8" t="s">
        <v>47</v>
      </c>
      <c r="AW178" s="8" t="s">
        <v>17</v>
      </c>
      <c r="AX178" s="8" t="s">
        <v>44</v>
      </c>
      <c r="AY178" s="137" t="s">
        <v>79</v>
      </c>
    </row>
    <row r="179" spans="1:65" s="8" customFormat="1" x14ac:dyDescent="0.2">
      <c r="B179" s="126"/>
      <c r="C179" s="127"/>
      <c r="D179" s="128" t="s">
        <v>88</v>
      </c>
      <c r="E179" s="129" t="s">
        <v>0</v>
      </c>
      <c r="F179" s="130" t="s">
        <v>162</v>
      </c>
      <c r="G179" s="127"/>
      <c r="H179" s="131">
        <v>0.5</v>
      </c>
      <c r="I179" s="132"/>
      <c r="J179" s="127"/>
      <c r="K179" s="127"/>
      <c r="L179" s="133"/>
      <c r="M179" s="134"/>
      <c r="N179" s="135"/>
      <c r="O179" s="135"/>
      <c r="P179" s="135"/>
      <c r="Q179" s="135"/>
      <c r="R179" s="135"/>
      <c r="S179" s="135"/>
      <c r="T179" s="136"/>
      <c r="AT179" s="137" t="s">
        <v>88</v>
      </c>
      <c r="AU179" s="137" t="s">
        <v>47</v>
      </c>
      <c r="AV179" s="8" t="s">
        <v>47</v>
      </c>
      <c r="AW179" s="8" t="s">
        <v>17</v>
      </c>
      <c r="AX179" s="8" t="s">
        <v>44</v>
      </c>
      <c r="AY179" s="137" t="s">
        <v>79</v>
      </c>
    </row>
    <row r="180" spans="1:65" s="8" customFormat="1" x14ac:dyDescent="0.2">
      <c r="B180" s="126"/>
      <c r="C180" s="127"/>
      <c r="D180" s="128" t="s">
        <v>88</v>
      </c>
      <c r="E180" s="129" t="s">
        <v>0</v>
      </c>
      <c r="F180" s="130" t="s">
        <v>131</v>
      </c>
      <c r="G180" s="127"/>
      <c r="H180" s="131">
        <v>11.59</v>
      </c>
      <c r="I180" s="132"/>
      <c r="J180" s="127"/>
      <c r="K180" s="127"/>
      <c r="L180" s="133"/>
      <c r="M180" s="134"/>
      <c r="N180" s="135"/>
      <c r="O180" s="135"/>
      <c r="P180" s="135"/>
      <c r="Q180" s="135"/>
      <c r="R180" s="135"/>
      <c r="S180" s="135"/>
      <c r="T180" s="136"/>
      <c r="AT180" s="137" t="s">
        <v>88</v>
      </c>
      <c r="AU180" s="137" t="s">
        <v>47</v>
      </c>
      <c r="AV180" s="8" t="s">
        <v>47</v>
      </c>
      <c r="AW180" s="8" t="s">
        <v>17</v>
      </c>
      <c r="AX180" s="8" t="s">
        <v>44</v>
      </c>
      <c r="AY180" s="137" t="s">
        <v>79</v>
      </c>
    </row>
    <row r="181" spans="1:65" s="9" customFormat="1" x14ac:dyDescent="0.2">
      <c r="B181" s="148"/>
      <c r="C181" s="149"/>
      <c r="D181" s="128" t="s">
        <v>88</v>
      </c>
      <c r="E181" s="150" t="s">
        <v>0</v>
      </c>
      <c r="F181" s="151" t="s">
        <v>132</v>
      </c>
      <c r="G181" s="149"/>
      <c r="H181" s="152">
        <v>48.94</v>
      </c>
      <c r="I181" s="153"/>
      <c r="J181" s="149"/>
      <c r="K181" s="149"/>
      <c r="L181" s="154"/>
      <c r="M181" s="155"/>
      <c r="N181" s="156"/>
      <c r="O181" s="156"/>
      <c r="P181" s="156"/>
      <c r="Q181" s="156"/>
      <c r="R181" s="156"/>
      <c r="S181" s="156"/>
      <c r="T181" s="157"/>
      <c r="AT181" s="158" t="s">
        <v>88</v>
      </c>
      <c r="AU181" s="158" t="s">
        <v>47</v>
      </c>
      <c r="AV181" s="9" t="s">
        <v>86</v>
      </c>
      <c r="AW181" s="9" t="s">
        <v>17</v>
      </c>
      <c r="AX181" s="9" t="s">
        <v>45</v>
      </c>
      <c r="AY181" s="158" t="s">
        <v>79</v>
      </c>
    </row>
    <row r="182" spans="1:65" s="7" customFormat="1" ht="22.9" customHeight="1" x14ac:dyDescent="0.2">
      <c r="B182" s="97"/>
      <c r="C182" s="98"/>
      <c r="D182" s="99" t="s">
        <v>43</v>
      </c>
      <c r="E182" s="111" t="s">
        <v>167</v>
      </c>
      <c r="F182" s="111" t="s">
        <v>168</v>
      </c>
      <c r="G182" s="98"/>
      <c r="H182" s="98"/>
      <c r="I182" s="101"/>
      <c r="J182" s="112">
        <f>BK182</f>
        <v>0</v>
      </c>
      <c r="K182" s="98"/>
      <c r="L182" s="103"/>
      <c r="M182" s="104"/>
      <c r="N182" s="105"/>
      <c r="O182" s="105"/>
      <c r="P182" s="106">
        <f>P183</f>
        <v>0</v>
      </c>
      <c r="Q182" s="105"/>
      <c r="R182" s="106">
        <f>R183</f>
        <v>0</v>
      </c>
      <c r="S182" s="105"/>
      <c r="T182" s="107">
        <f>T183</f>
        <v>0</v>
      </c>
      <c r="AR182" s="108" t="s">
        <v>45</v>
      </c>
      <c r="AT182" s="109" t="s">
        <v>43</v>
      </c>
      <c r="AU182" s="109" t="s">
        <v>45</v>
      </c>
      <c r="AY182" s="108" t="s">
        <v>79</v>
      </c>
      <c r="BK182" s="110">
        <f>BK183</f>
        <v>0</v>
      </c>
    </row>
    <row r="183" spans="1:65" s="2" customFormat="1" ht="21.75" customHeight="1" x14ac:dyDescent="0.2">
      <c r="A183" s="17"/>
      <c r="B183" s="18"/>
      <c r="C183" s="113" t="s">
        <v>169</v>
      </c>
      <c r="D183" s="113" t="s">
        <v>81</v>
      </c>
      <c r="E183" s="114" t="s">
        <v>170</v>
      </c>
      <c r="F183" s="115" t="s">
        <v>171</v>
      </c>
      <c r="G183" s="116" t="s">
        <v>172</v>
      </c>
      <c r="H183" s="117">
        <v>2.351</v>
      </c>
      <c r="I183" s="118"/>
      <c r="J183" s="119">
        <f>ROUND(I183*H183,2)</f>
        <v>0</v>
      </c>
      <c r="K183" s="115" t="s">
        <v>85</v>
      </c>
      <c r="L183" s="20"/>
      <c r="M183" s="120" t="s">
        <v>0</v>
      </c>
      <c r="N183" s="121" t="s">
        <v>26</v>
      </c>
      <c r="O183" s="27"/>
      <c r="P183" s="122">
        <f>O183*H183</f>
        <v>0</v>
      </c>
      <c r="Q183" s="122">
        <v>0</v>
      </c>
      <c r="R183" s="122">
        <f>Q183*H183</f>
        <v>0</v>
      </c>
      <c r="S183" s="122">
        <v>0</v>
      </c>
      <c r="T183" s="123">
        <f>S183*H183</f>
        <v>0</v>
      </c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24" t="s">
        <v>86</v>
      </c>
      <c r="AT183" s="124" t="s">
        <v>81</v>
      </c>
      <c r="AU183" s="124" t="s">
        <v>47</v>
      </c>
      <c r="AY183" s="10" t="s">
        <v>79</v>
      </c>
      <c r="BE183" s="125">
        <f>IF(N183="základní",J183,0)</f>
        <v>0</v>
      </c>
      <c r="BF183" s="125">
        <f>IF(N183="snížená",J183,0)</f>
        <v>0</v>
      </c>
      <c r="BG183" s="125">
        <f>IF(N183="zákl. přenesená",J183,0)</f>
        <v>0</v>
      </c>
      <c r="BH183" s="125">
        <f>IF(N183="sníž. přenesená",J183,0)</f>
        <v>0</v>
      </c>
      <c r="BI183" s="125">
        <f>IF(N183="nulová",J183,0)</f>
        <v>0</v>
      </c>
      <c r="BJ183" s="10" t="s">
        <v>45</v>
      </c>
      <c r="BK183" s="125">
        <f>ROUND(I183*H183,2)</f>
        <v>0</v>
      </c>
      <c r="BL183" s="10" t="s">
        <v>86</v>
      </c>
      <c r="BM183" s="124" t="s">
        <v>173</v>
      </c>
    </row>
    <row r="184" spans="1:65" s="7" customFormat="1" ht="25.9" customHeight="1" x14ac:dyDescent="0.2">
      <c r="B184" s="97"/>
      <c r="C184" s="98"/>
      <c r="D184" s="99" t="s">
        <v>43</v>
      </c>
      <c r="E184" s="100" t="s">
        <v>174</v>
      </c>
      <c r="F184" s="100" t="s">
        <v>175</v>
      </c>
      <c r="G184" s="98"/>
      <c r="H184" s="98"/>
      <c r="I184" s="101"/>
      <c r="J184" s="102">
        <f>BK184</f>
        <v>0</v>
      </c>
      <c r="K184" s="98"/>
      <c r="L184" s="103"/>
      <c r="M184" s="104"/>
      <c r="N184" s="105"/>
      <c r="O184" s="105"/>
      <c r="P184" s="106">
        <f>P185+P208</f>
        <v>0</v>
      </c>
      <c r="Q184" s="105"/>
      <c r="R184" s="106">
        <f>R185+R208</f>
        <v>2.2666085000000002</v>
      </c>
      <c r="S184" s="105"/>
      <c r="T184" s="107">
        <f>T185+T208</f>
        <v>0.82384499999999994</v>
      </c>
      <c r="AR184" s="108" t="s">
        <v>47</v>
      </c>
      <c r="AT184" s="109" t="s">
        <v>43</v>
      </c>
      <c r="AU184" s="109" t="s">
        <v>44</v>
      </c>
      <c r="AY184" s="108" t="s">
        <v>79</v>
      </c>
      <c r="BK184" s="110">
        <f>BK185+BK208</f>
        <v>0</v>
      </c>
    </row>
    <row r="185" spans="1:65" s="7" customFormat="1" ht="22.9" customHeight="1" x14ac:dyDescent="0.2">
      <c r="B185" s="97"/>
      <c r="C185" s="98"/>
      <c r="D185" s="99" t="s">
        <v>43</v>
      </c>
      <c r="E185" s="111" t="s">
        <v>176</v>
      </c>
      <c r="F185" s="111" t="s">
        <v>177</v>
      </c>
      <c r="G185" s="98"/>
      <c r="H185" s="98"/>
      <c r="I185" s="101"/>
      <c r="J185" s="112">
        <f>BK185</f>
        <v>0</v>
      </c>
      <c r="K185" s="98"/>
      <c r="L185" s="103"/>
      <c r="M185" s="104"/>
      <c r="N185" s="105"/>
      <c r="O185" s="105"/>
      <c r="P185" s="106">
        <f>SUM(P186:P207)</f>
        <v>0</v>
      </c>
      <c r="Q185" s="105"/>
      <c r="R185" s="106">
        <f>SUM(R186:R207)</f>
        <v>2.2612000000000001</v>
      </c>
      <c r="S185" s="105"/>
      <c r="T185" s="107">
        <f>SUM(T186:T207)</f>
        <v>0.82305899999999999</v>
      </c>
      <c r="AR185" s="108" t="s">
        <v>47</v>
      </c>
      <c r="AT185" s="109" t="s">
        <v>43</v>
      </c>
      <c r="AU185" s="109" t="s">
        <v>45</v>
      </c>
      <c r="AY185" s="108" t="s">
        <v>79</v>
      </c>
      <c r="BK185" s="110">
        <f>SUM(BK186:BK207)</f>
        <v>0</v>
      </c>
    </row>
    <row r="186" spans="1:65" s="2" customFormat="1" ht="24.2" customHeight="1" x14ac:dyDescent="0.2">
      <c r="A186" s="17"/>
      <c r="B186" s="18"/>
      <c r="C186" s="113" t="s">
        <v>178</v>
      </c>
      <c r="D186" s="113" t="s">
        <v>81</v>
      </c>
      <c r="E186" s="114" t="s">
        <v>179</v>
      </c>
      <c r="F186" s="115" t="s">
        <v>180</v>
      </c>
      <c r="G186" s="116" t="s">
        <v>84</v>
      </c>
      <c r="H186" s="117">
        <v>6.05</v>
      </c>
      <c r="I186" s="118"/>
      <c r="J186" s="119">
        <f>ROUND(I186*H186,2)</f>
        <v>0</v>
      </c>
      <c r="K186" s="115" t="s">
        <v>0</v>
      </c>
      <c r="L186" s="20"/>
      <c r="M186" s="120" t="s">
        <v>0</v>
      </c>
      <c r="N186" s="121" t="s">
        <v>26</v>
      </c>
      <c r="O186" s="27"/>
      <c r="P186" s="122">
        <f>O186*H186</f>
        <v>0</v>
      </c>
      <c r="Q186" s="122">
        <v>4.3999999999999997E-2</v>
      </c>
      <c r="R186" s="122">
        <f>Q186*H186</f>
        <v>0.26619999999999999</v>
      </c>
      <c r="S186" s="122">
        <v>0</v>
      </c>
      <c r="T186" s="123">
        <f>S186*H186</f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24" t="s">
        <v>163</v>
      </c>
      <c r="AT186" s="124" t="s">
        <v>81</v>
      </c>
      <c r="AU186" s="124" t="s">
        <v>47</v>
      </c>
      <c r="AY186" s="10" t="s">
        <v>79</v>
      </c>
      <c r="BE186" s="125">
        <f>IF(N186="základní",J186,0)</f>
        <v>0</v>
      </c>
      <c r="BF186" s="125">
        <f>IF(N186="snížená",J186,0)</f>
        <v>0</v>
      </c>
      <c r="BG186" s="125">
        <f>IF(N186="zákl. přenesená",J186,0)</f>
        <v>0</v>
      </c>
      <c r="BH186" s="125">
        <f>IF(N186="sníž. přenesená",J186,0)</f>
        <v>0</v>
      </c>
      <c r="BI186" s="125">
        <f>IF(N186="nulová",J186,0)</f>
        <v>0</v>
      </c>
      <c r="BJ186" s="10" t="s">
        <v>45</v>
      </c>
      <c r="BK186" s="125">
        <f>ROUND(I186*H186,2)</f>
        <v>0</v>
      </c>
      <c r="BL186" s="10" t="s">
        <v>163</v>
      </c>
      <c r="BM186" s="124" t="s">
        <v>181</v>
      </c>
    </row>
    <row r="187" spans="1:65" s="8" customFormat="1" x14ac:dyDescent="0.2">
      <c r="B187" s="126"/>
      <c r="C187" s="127"/>
      <c r="D187" s="128" t="s">
        <v>88</v>
      </c>
      <c r="E187" s="129" t="s">
        <v>0</v>
      </c>
      <c r="F187" s="130" t="s">
        <v>182</v>
      </c>
      <c r="G187" s="127"/>
      <c r="H187" s="131">
        <v>6.05</v>
      </c>
      <c r="I187" s="132"/>
      <c r="J187" s="127"/>
      <c r="K187" s="127"/>
      <c r="L187" s="133"/>
      <c r="M187" s="134"/>
      <c r="N187" s="135"/>
      <c r="O187" s="135"/>
      <c r="P187" s="135"/>
      <c r="Q187" s="135"/>
      <c r="R187" s="135"/>
      <c r="S187" s="135"/>
      <c r="T187" s="136"/>
      <c r="AT187" s="137" t="s">
        <v>88</v>
      </c>
      <c r="AU187" s="137" t="s">
        <v>47</v>
      </c>
      <c r="AV187" s="8" t="s">
        <v>47</v>
      </c>
      <c r="AW187" s="8" t="s">
        <v>17</v>
      </c>
      <c r="AX187" s="8" t="s">
        <v>45</v>
      </c>
      <c r="AY187" s="137" t="s">
        <v>79</v>
      </c>
    </row>
    <row r="188" spans="1:65" s="2" customFormat="1" ht="24.2" customHeight="1" x14ac:dyDescent="0.2">
      <c r="A188" s="17"/>
      <c r="B188" s="18"/>
      <c r="C188" s="138" t="s">
        <v>183</v>
      </c>
      <c r="D188" s="138" t="s">
        <v>90</v>
      </c>
      <c r="E188" s="139" t="s">
        <v>184</v>
      </c>
      <c r="F188" s="140" t="s">
        <v>185</v>
      </c>
      <c r="G188" s="141" t="s">
        <v>172</v>
      </c>
      <c r="H188" s="142">
        <v>1.907</v>
      </c>
      <c r="I188" s="143"/>
      <c r="J188" s="144">
        <f>ROUND(I188*H188,2)</f>
        <v>0</v>
      </c>
      <c r="K188" s="140" t="s">
        <v>85</v>
      </c>
      <c r="L188" s="145"/>
      <c r="M188" s="146" t="s">
        <v>0</v>
      </c>
      <c r="N188" s="147" t="s">
        <v>26</v>
      </c>
      <c r="O188" s="27"/>
      <c r="P188" s="122">
        <f>O188*H188</f>
        <v>0</v>
      </c>
      <c r="Q188" s="122">
        <v>1</v>
      </c>
      <c r="R188" s="122">
        <f>Q188*H188</f>
        <v>1.907</v>
      </c>
      <c r="S188" s="122">
        <v>0</v>
      </c>
      <c r="T188" s="123">
        <f>S188*H188</f>
        <v>0</v>
      </c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R188" s="124" t="s">
        <v>186</v>
      </c>
      <c r="AT188" s="124" t="s">
        <v>90</v>
      </c>
      <c r="AU188" s="124" t="s">
        <v>47</v>
      </c>
      <c r="AY188" s="10" t="s">
        <v>79</v>
      </c>
      <c r="BE188" s="125">
        <f>IF(N188="základní",J188,0)</f>
        <v>0</v>
      </c>
      <c r="BF188" s="125">
        <f>IF(N188="snížená",J188,0)</f>
        <v>0</v>
      </c>
      <c r="BG188" s="125">
        <f>IF(N188="zákl. přenesená",J188,0)</f>
        <v>0</v>
      </c>
      <c r="BH188" s="125">
        <f>IF(N188="sníž. přenesená",J188,0)</f>
        <v>0</v>
      </c>
      <c r="BI188" s="125">
        <f>IF(N188="nulová",J188,0)</f>
        <v>0</v>
      </c>
      <c r="BJ188" s="10" t="s">
        <v>45</v>
      </c>
      <c r="BK188" s="125">
        <f>ROUND(I188*H188,2)</f>
        <v>0</v>
      </c>
      <c r="BL188" s="10" t="s">
        <v>163</v>
      </c>
      <c r="BM188" s="124" t="s">
        <v>187</v>
      </c>
    </row>
    <row r="189" spans="1:65" s="8" customFormat="1" ht="22.5" x14ac:dyDescent="0.2">
      <c r="B189" s="126"/>
      <c r="C189" s="127"/>
      <c r="D189" s="128" t="s">
        <v>88</v>
      </c>
      <c r="E189" s="129" t="s">
        <v>0</v>
      </c>
      <c r="F189" s="130" t="s">
        <v>188</v>
      </c>
      <c r="G189" s="127"/>
      <c r="H189" s="131">
        <v>0.90800000000000003</v>
      </c>
      <c r="I189" s="132"/>
      <c r="J189" s="127"/>
      <c r="K189" s="127"/>
      <c r="L189" s="133"/>
      <c r="M189" s="134"/>
      <c r="N189" s="135"/>
      <c r="O189" s="135"/>
      <c r="P189" s="135"/>
      <c r="Q189" s="135"/>
      <c r="R189" s="135"/>
      <c r="S189" s="135"/>
      <c r="T189" s="136"/>
      <c r="AT189" s="137" t="s">
        <v>88</v>
      </c>
      <c r="AU189" s="137" t="s">
        <v>47</v>
      </c>
      <c r="AV189" s="8" t="s">
        <v>47</v>
      </c>
      <c r="AW189" s="8" t="s">
        <v>17</v>
      </c>
      <c r="AX189" s="8" t="s">
        <v>45</v>
      </c>
      <c r="AY189" s="137" t="s">
        <v>79</v>
      </c>
    </row>
    <row r="190" spans="1:65" s="8" customFormat="1" x14ac:dyDescent="0.2">
      <c r="B190" s="126"/>
      <c r="C190" s="127"/>
      <c r="D190" s="128" t="s">
        <v>88</v>
      </c>
      <c r="E190" s="127"/>
      <c r="F190" s="130" t="s">
        <v>189</v>
      </c>
      <c r="G190" s="127"/>
      <c r="H190" s="131">
        <v>1.907</v>
      </c>
      <c r="I190" s="132"/>
      <c r="J190" s="127"/>
      <c r="K190" s="127"/>
      <c r="L190" s="133"/>
      <c r="M190" s="134"/>
      <c r="N190" s="135"/>
      <c r="O190" s="135"/>
      <c r="P190" s="135"/>
      <c r="Q190" s="135"/>
      <c r="R190" s="135"/>
      <c r="S190" s="135"/>
      <c r="T190" s="136"/>
      <c r="AT190" s="137" t="s">
        <v>88</v>
      </c>
      <c r="AU190" s="137" t="s">
        <v>47</v>
      </c>
      <c r="AV190" s="8" t="s">
        <v>47</v>
      </c>
      <c r="AW190" s="8" t="s">
        <v>1</v>
      </c>
      <c r="AX190" s="8" t="s">
        <v>45</v>
      </c>
      <c r="AY190" s="137" t="s">
        <v>79</v>
      </c>
    </row>
    <row r="191" spans="1:65" s="2" customFormat="1" ht="24.2" customHeight="1" x14ac:dyDescent="0.2">
      <c r="A191" s="17"/>
      <c r="B191" s="18"/>
      <c r="C191" s="113" t="s">
        <v>190</v>
      </c>
      <c r="D191" s="113" t="s">
        <v>81</v>
      </c>
      <c r="E191" s="114" t="s">
        <v>191</v>
      </c>
      <c r="F191" s="115" t="s">
        <v>192</v>
      </c>
      <c r="G191" s="116" t="s">
        <v>193</v>
      </c>
      <c r="H191" s="117">
        <v>1</v>
      </c>
      <c r="I191" s="118"/>
      <c r="J191" s="119">
        <f>ROUND(I191*H191,2)</f>
        <v>0</v>
      </c>
      <c r="K191" s="115" t="s">
        <v>0</v>
      </c>
      <c r="L191" s="20"/>
      <c r="M191" s="120" t="s">
        <v>0</v>
      </c>
      <c r="N191" s="121" t="s">
        <v>26</v>
      </c>
      <c r="O191" s="27"/>
      <c r="P191" s="122">
        <f>O191*H191</f>
        <v>0</v>
      </c>
      <c r="Q191" s="122">
        <v>4.3999999999999997E-2</v>
      </c>
      <c r="R191" s="122">
        <f>Q191*H191</f>
        <v>4.3999999999999997E-2</v>
      </c>
      <c r="S191" s="122">
        <v>0</v>
      </c>
      <c r="T191" s="123">
        <f>S191*H191</f>
        <v>0</v>
      </c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R191" s="124" t="s">
        <v>163</v>
      </c>
      <c r="AT191" s="124" t="s">
        <v>81</v>
      </c>
      <c r="AU191" s="124" t="s">
        <v>47</v>
      </c>
      <c r="AY191" s="10" t="s">
        <v>79</v>
      </c>
      <c r="BE191" s="125">
        <f>IF(N191="základní",J191,0)</f>
        <v>0</v>
      </c>
      <c r="BF191" s="125">
        <f>IF(N191="snížená",J191,0)</f>
        <v>0</v>
      </c>
      <c r="BG191" s="125">
        <f>IF(N191="zákl. přenesená",J191,0)</f>
        <v>0</v>
      </c>
      <c r="BH191" s="125">
        <f>IF(N191="sníž. přenesená",J191,0)</f>
        <v>0</v>
      </c>
      <c r="BI191" s="125">
        <f>IF(N191="nulová",J191,0)</f>
        <v>0</v>
      </c>
      <c r="BJ191" s="10" t="s">
        <v>45</v>
      </c>
      <c r="BK191" s="125">
        <f>ROUND(I191*H191,2)</f>
        <v>0</v>
      </c>
      <c r="BL191" s="10" t="s">
        <v>163</v>
      </c>
      <c r="BM191" s="124" t="s">
        <v>194</v>
      </c>
    </row>
    <row r="192" spans="1:65" s="8" customFormat="1" x14ac:dyDescent="0.2">
      <c r="B192" s="126"/>
      <c r="C192" s="127"/>
      <c r="D192" s="128" t="s">
        <v>88</v>
      </c>
      <c r="E192" s="129" t="s">
        <v>0</v>
      </c>
      <c r="F192" s="130" t="s">
        <v>45</v>
      </c>
      <c r="G192" s="127"/>
      <c r="H192" s="131">
        <v>1</v>
      </c>
      <c r="I192" s="132"/>
      <c r="J192" s="127"/>
      <c r="K192" s="127"/>
      <c r="L192" s="133"/>
      <c r="M192" s="134"/>
      <c r="N192" s="135"/>
      <c r="O192" s="135"/>
      <c r="P192" s="135"/>
      <c r="Q192" s="135"/>
      <c r="R192" s="135"/>
      <c r="S192" s="135"/>
      <c r="T192" s="136"/>
      <c r="AT192" s="137" t="s">
        <v>88</v>
      </c>
      <c r="AU192" s="137" t="s">
        <v>47</v>
      </c>
      <c r="AV192" s="8" t="s">
        <v>47</v>
      </c>
      <c r="AW192" s="8" t="s">
        <v>17</v>
      </c>
      <c r="AX192" s="8" t="s">
        <v>45</v>
      </c>
      <c r="AY192" s="137" t="s">
        <v>79</v>
      </c>
    </row>
    <row r="193" spans="1:65" s="2" customFormat="1" ht="24.2" customHeight="1" x14ac:dyDescent="0.2">
      <c r="A193" s="17"/>
      <c r="B193" s="18"/>
      <c r="C193" s="113" t="s">
        <v>2</v>
      </c>
      <c r="D193" s="113" t="s">
        <v>81</v>
      </c>
      <c r="E193" s="114" t="s">
        <v>195</v>
      </c>
      <c r="F193" s="115" t="s">
        <v>196</v>
      </c>
      <c r="G193" s="116" t="s">
        <v>193</v>
      </c>
      <c r="H193" s="117">
        <v>1</v>
      </c>
      <c r="I193" s="118"/>
      <c r="J193" s="119">
        <f>ROUND(I193*H193,2)</f>
        <v>0</v>
      </c>
      <c r="K193" s="115" t="s">
        <v>0</v>
      </c>
      <c r="L193" s="20"/>
      <c r="M193" s="120" t="s">
        <v>0</v>
      </c>
      <c r="N193" s="121" t="s">
        <v>26</v>
      </c>
      <c r="O193" s="27"/>
      <c r="P193" s="122">
        <f>O193*H193</f>
        <v>0</v>
      </c>
      <c r="Q193" s="122">
        <v>4.3999999999999997E-2</v>
      </c>
      <c r="R193" s="122">
        <f>Q193*H193</f>
        <v>4.3999999999999997E-2</v>
      </c>
      <c r="S193" s="122">
        <v>0</v>
      </c>
      <c r="T193" s="123">
        <f>S193*H193</f>
        <v>0</v>
      </c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R193" s="124" t="s">
        <v>163</v>
      </c>
      <c r="AT193" s="124" t="s">
        <v>81</v>
      </c>
      <c r="AU193" s="124" t="s">
        <v>47</v>
      </c>
      <c r="AY193" s="10" t="s">
        <v>79</v>
      </c>
      <c r="BE193" s="125">
        <f>IF(N193="základní",J193,0)</f>
        <v>0</v>
      </c>
      <c r="BF193" s="125">
        <f>IF(N193="snížená",J193,0)</f>
        <v>0</v>
      </c>
      <c r="BG193" s="125">
        <f>IF(N193="zákl. přenesená",J193,0)</f>
        <v>0</v>
      </c>
      <c r="BH193" s="125">
        <f>IF(N193="sníž. přenesená",J193,0)</f>
        <v>0</v>
      </c>
      <c r="BI193" s="125">
        <f>IF(N193="nulová",J193,0)</f>
        <v>0</v>
      </c>
      <c r="BJ193" s="10" t="s">
        <v>45</v>
      </c>
      <c r="BK193" s="125">
        <f>ROUND(I193*H193,2)</f>
        <v>0</v>
      </c>
      <c r="BL193" s="10" t="s">
        <v>163</v>
      </c>
      <c r="BM193" s="124" t="s">
        <v>197</v>
      </c>
    </row>
    <row r="194" spans="1:65" s="8" customFormat="1" x14ac:dyDescent="0.2">
      <c r="B194" s="126"/>
      <c r="C194" s="127"/>
      <c r="D194" s="128" t="s">
        <v>88</v>
      </c>
      <c r="E194" s="129" t="s">
        <v>0</v>
      </c>
      <c r="F194" s="130" t="s">
        <v>45</v>
      </c>
      <c r="G194" s="127"/>
      <c r="H194" s="131">
        <v>1</v>
      </c>
      <c r="I194" s="132"/>
      <c r="J194" s="127"/>
      <c r="K194" s="127"/>
      <c r="L194" s="133"/>
      <c r="M194" s="134"/>
      <c r="N194" s="135"/>
      <c r="O194" s="135"/>
      <c r="P194" s="135"/>
      <c r="Q194" s="135"/>
      <c r="R194" s="135"/>
      <c r="S194" s="135"/>
      <c r="T194" s="136"/>
      <c r="AT194" s="137" t="s">
        <v>88</v>
      </c>
      <c r="AU194" s="137" t="s">
        <v>47</v>
      </c>
      <c r="AV194" s="8" t="s">
        <v>47</v>
      </c>
      <c r="AW194" s="8" t="s">
        <v>17</v>
      </c>
      <c r="AX194" s="8" t="s">
        <v>45</v>
      </c>
      <c r="AY194" s="137" t="s">
        <v>79</v>
      </c>
    </row>
    <row r="195" spans="1:65" s="2" customFormat="1" ht="24.2" customHeight="1" x14ac:dyDescent="0.2">
      <c r="A195" s="17"/>
      <c r="B195" s="18"/>
      <c r="C195" s="113" t="s">
        <v>198</v>
      </c>
      <c r="D195" s="113" t="s">
        <v>81</v>
      </c>
      <c r="E195" s="114" t="s">
        <v>199</v>
      </c>
      <c r="F195" s="115" t="s">
        <v>200</v>
      </c>
      <c r="G195" s="116" t="s">
        <v>84</v>
      </c>
      <c r="H195" s="117">
        <v>0.90800000000000003</v>
      </c>
      <c r="I195" s="118"/>
      <c r="J195" s="119">
        <f>ROUND(I195*H195,2)</f>
        <v>0</v>
      </c>
      <c r="K195" s="115" t="s">
        <v>85</v>
      </c>
      <c r="L195" s="20"/>
      <c r="M195" s="120" t="s">
        <v>0</v>
      </c>
      <c r="N195" s="121" t="s">
        <v>26</v>
      </c>
      <c r="O195" s="27"/>
      <c r="P195" s="122">
        <f>O195*H195</f>
        <v>0</v>
      </c>
      <c r="Q195" s="122">
        <v>0</v>
      </c>
      <c r="R195" s="122">
        <f>Q195*H195</f>
        <v>0</v>
      </c>
      <c r="S195" s="122">
        <v>0.109</v>
      </c>
      <c r="T195" s="123">
        <f>S195*H195</f>
        <v>9.8972000000000004E-2</v>
      </c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R195" s="124" t="s">
        <v>163</v>
      </c>
      <c r="AT195" s="124" t="s">
        <v>81</v>
      </c>
      <c r="AU195" s="124" t="s">
        <v>47</v>
      </c>
      <c r="AY195" s="10" t="s">
        <v>79</v>
      </c>
      <c r="BE195" s="125">
        <f>IF(N195="základní",J195,0)</f>
        <v>0</v>
      </c>
      <c r="BF195" s="125">
        <f>IF(N195="snížená",J195,0)</f>
        <v>0</v>
      </c>
      <c r="BG195" s="125">
        <f>IF(N195="zákl. přenesená",J195,0)</f>
        <v>0</v>
      </c>
      <c r="BH195" s="125">
        <f>IF(N195="sníž. přenesená",J195,0)</f>
        <v>0</v>
      </c>
      <c r="BI195" s="125">
        <f>IF(N195="nulová",J195,0)</f>
        <v>0</v>
      </c>
      <c r="BJ195" s="10" t="s">
        <v>45</v>
      </c>
      <c r="BK195" s="125">
        <f>ROUND(I195*H195,2)</f>
        <v>0</v>
      </c>
      <c r="BL195" s="10" t="s">
        <v>163</v>
      </c>
      <c r="BM195" s="124" t="s">
        <v>201</v>
      </c>
    </row>
    <row r="196" spans="1:65" s="8" customFormat="1" x14ac:dyDescent="0.2">
      <c r="B196" s="126"/>
      <c r="C196" s="127"/>
      <c r="D196" s="128" t="s">
        <v>88</v>
      </c>
      <c r="E196" s="129" t="s">
        <v>0</v>
      </c>
      <c r="F196" s="130" t="s">
        <v>202</v>
      </c>
      <c r="G196" s="127"/>
      <c r="H196" s="131">
        <v>0.90800000000000003</v>
      </c>
      <c r="I196" s="132"/>
      <c r="J196" s="127"/>
      <c r="K196" s="127"/>
      <c r="L196" s="133"/>
      <c r="M196" s="134"/>
      <c r="N196" s="135"/>
      <c r="O196" s="135"/>
      <c r="P196" s="135"/>
      <c r="Q196" s="135"/>
      <c r="R196" s="135"/>
      <c r="S196" s="135"/>
      <c r="T196" s="136"/>
      <c r="AT196" s="137" t="s">
        <v>88</v>
      </c>
      <c r="AU196" s="137" t="s">
        <v>47</v>
      </c>
      <c r="AV196" s="8" t="s">
        <v>47</v>
      </c>
      <c r="AW196" s="8" t="s">
        <v>17</v>
      </c>
      <c r="AX196" s="8" t="s">
        <v>45</v>
      </c>
      <c r="AY196" s="137" t="s">
        <v>79</v>
      </c>
    </row>
    <row r="197" spans="1:65" s="2" customFormat="1" ht="33" customHeight="1" x14ac:dyDescent="0.2">
      <c r="A197" s="17"/>
      <c r="B197" s="18"/>
      <c r="C197" s="113" t="s">
        <v>203</v>
      </c>
      <c r="D197" s="113" t="s">
        <v>81</v>
      </c>
      <c r="E197" s="114" t="s">
        <v>204</v>
      </c>
      <c r="F197" s="115" t="s">
        <v>205</v>
      </c>
      <c r="G197" s="116" t="s">
        <v>84</v>
      </c>
      <c r="H197" s="117">
        <v>5.6429999999999998</v>
      </c>
      <c r="I197" s="118"/>
      <c r="J197" s="119">
        <f>ROUND(I197*H197,2)</f>
        <v>0</v>
      </c>
      <c r="K197" s="115" t="s">
        <v>85</v>
      </c>
      <c r="L197" s="20"/>
      <c r="M197" s="120" t="s">
        <v>0</v>
      </c>
      <c r="N197" s="121" t="s">
        <v>26</v>
      </c>
      <c r="O197" s="27"/>
      <c r="P197" s="122">
        <f>O197*H197</f>
        <v>0</v>
      </c>
      <c r="Q197" s="122">
        <v>0</v>
      </c>
      <c r="R197" s="122">
        <f>Q197*H197</f>
        <v>0</v>
      </c>
      <c r="S197" s="122">
        <v>0.109</v>
      </c>
      <c r="T197" s="123">
        <f>S197*H197</f>
        <v>0.61508699999999994</v>
      </c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R197" s="124" t="s">
        <v>163</v>
      </c>
      <c r="AT197" s="124" t="s">
        <v>81</v>
      </c>
      <c r="AU197" s="124" t="s">
        <v>47</v>
      </c>
      <c r="AY197" s="10" t="s">
        <v>79</v>
      </c>
      <c r="BE197" s="125">
        <f>IF(N197="základní",J197,0)</f>
        <v>0</v>
      </c>
      <c r="BF197" s="125">
        <f>IF(N197="snížená",J197,0)</f>
        <v>0</v>
      </c>
      <c r="BG197" s="125">
        <f>IF(N197="zákl. přenesená",J197,0)</f>
        <v>0</v>
      </c>
      <c r="BH197" s="125">
        <f>IF(N197="sníž. přenesená",J197,0)</f>
        <v>0</v>
      </c>
      <c r="BI197" s="125">
        <f>IF(N197="nulová",J197,0)</f>
        <v>0</v>
      </c>
      <c r="BJ197" s="10" t="s">
        <v>45</v>
      </c>
      <c r="BK197" s="125">
        <f>ROUND(I197*H197,2)</f>
        <v>0</v>
      </c>
      <c r="BL197" s="10" t="s">
        <v>163</v>
      </c>
      <c r="BM197" s="124" t="s">
        <v>206</v>
      </c>
    </row>
    <row r="198" spans="1:65" s="8" customFormat="1" x14ac:dyDescent="0.2">
      <c r="B198" s="126"/>
      <c r="C198" s="127"/>
      <c r="D198" s="128" t="s">
        <v>88</v>
      </c>
      <c r="E198" s="129" t="s">
        <v>0</v>
      </c>
      <c r="F198" s="130" t="s">
        <v>207</v>
      </c>
      <c r="G198" s="127"/>
      <c r="H198" s="131">
        <v>5.1429999999999998</v>
      </c>
      <c r="I198" s="132"/>
      <c r="J198" s="127"/>
      <c r="K198" s="127"/>
      <c r="L198" s="133"/>
      <c r="M198" s="134"/>
      <c r="N198" s="135"/>
      <c r="O198" s="135"/>
      <c r="P198" s="135"/>
      <c r="Q198" s="135"/>
      <c r="R198" s="135"/>
      <c r="S198" s="135"/>
      <c r="T198" s="136"/>
      <c r="AT198" s="137" t="s">
        <v>88</v>
      </c>
      <c r="AU198" s="137" t="s">
        <v>47</v>
      </c>
      <c r="AV198" s="8" t="s">
        <v>47</v>
      </c>
      <c r="AW198" s="8" t="s">
        <v>17</v>
      </c>
      <c r="AX198" s="8" t="s">
        <v>44</v>
      </c>
      <c r="AY198" s="137" t="s">
        <v>79</v>
      </c>
    </row>
    <row r="199" spans="1:65" s="8" customFormat="1" x14ac:dyDescent="0.2">
      <c r="B199" s="126"/>
      <c r="C199" s="127"/>
      <c r="D199" s="128" t="s">
        <v>88</v>
      </c>
      <c r="E199" s="129" t="s">
        <v>0</v>
      </c>
      <c r="F199" s="130" t="s">
        <v>208</v>
      </c>
      <c r="G199" s="127"/>
      <c r="H199" s="131">
        <v>0.5</v>
      </c>
      <c r="I199" s="132"/>
      <c r="J199" s="127"/>
      <c r="K199" s="127"/>
      <c r="L199" s="133"/>
      <c r="M199" s="134"/>
      <c r="N199" s="135"/>
      <c r="O199" s="135"/>
      <c r="P199" s="135"/>
      <c r="Q199" s="135"/>
      <c r="R199" s="135"/>
      <c r="S199" s="135"/>
      <c r="T199" s="136"/>
      <c r="AT199" s="137" t="s">
        <v>88</v>
      </c>
      <c r="AU199" s="137" t="s">
        <v>47</v>
      </c>
      <c r="AV199" s="8" t="s">
        <v>47</v>
      </c>
      <c r="AW199" s="8" t="s">
        <v>17</v>
      </c>
      <c r="AX199" s="8" t="s">
        <v>44</v>
      </c>
      <c r="AY199" s="137" t="s">
        <v>79</v>
      </c>
    </row>
    <row r="200" spans="1:65" s="9" customFormat="1" x14ac:dyDescent="0.2">
      <c r="B200" s="148"/>
      <c r="C200" s="149"/>
      <c r="D200" s="128" t="s">
        <v>88</v>
      </c>
      <c r="E200" s="150" t="s">
        <v>0</v>
      </c>
      <c r="F200" s="151" t="s">
        <v>132</v>
      </c>
      <c r="G200" s="149"/>
      <c r="H200" s="152">
        <v>5.6429999999999998</v>
      </c>
      <c r="I200" s="153"/>
      <c r="J200" s="149"/>
      <c r="K200" s="149"/>
      <c r="L200" s="154"/>
      <c r="M200" s="155"/>
      <c r="N200" s="156"/>
      <c r="O200" s="156"/>
      <c r="P200" s="156"/>
      <c r="Q200" s="156"/>
      <c r="R200" s="156"/>
      <c r="S200" s="156"/>
      <c r="T200" s="157"/>
      <c r="AT200" s="158" t="s">
        <v>88</v>
      </c>
      <c r="AU200" s="158" t="s">
        <v>47</v>
      </c>
      <c r="AV200" s="9" t="s">
        <v>86</v>
      </c>
      <c r="AW200" s="9" t="s">
        <v>17</v>
      </c>
      <c r="AX200" s="9" t="s">
        <v>45</v>
      </c>
      <c r="AY200" s="158" t="s">
        <v>79</v>
      </c>
    </row>
    <row r="201" spans="1:65" s="2" customFormat="1" ht="16.5" customHeight="1" x14ac:dyDescent="0.2">
      <c r="A201" s="17"/>
      <c r="B201" s="18"/>
      <c r="C201" s="113" t="s">
        <v>209</v>
      </c>
      <c r="D201" s="113" t="s">
        <v>81</v>
      </c>
      <c r="E201" s="114" t="s">
        <v>210</v>
      </c>
      <c r="F201" s="115" t="s">
        <v>211</v>
      </c>
      <c r="G201" s="116" t="s">
        <v>193</v>
      </c>
      <c r="H201" s="117">
        <v>1</v>
      </c>
      <c r="I201" s="118"/>
      <c r="J201" s="119">
        <f>ROUND(I201*H201,2)</f>
        <v>0</v>
      </c>
      <c r="K201" s="115" t="s">
        <v>0</v>
      </c>
      <c r="L201" s="20"/>
      <c r="M201" s="120" t="s">
        <v>0</v>
      </c>
      <c r="N201" s="121" t="s">
        <v>26</v>
      </c>
      <c r="O201" s="27"/>
      <c r="P201" s="122">
        <f>O201*H201</f>
        <v>0</v>
      </c>
      <c r="Q201" s="122">
        <v>0</v>
      </c>
      <c r="R201" s="122">
        <f>Q201*H201</f>
        <v>0</v>
      </c>
      <c r="S201" s="122">
        <v>0.109</v>
      </c>
      <c r="T201" s="123">
        <f>S201*H201</f>
        <v>0.109</v>
      </c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R201" s="124" t="s">
        <v>163</v>
      </c>
      <c r="AT201" s="124" t="s">
        <v>81</v>
      </c>
      <c r="AU201" s="124" t="s">
        <v>47</v>
      </c>
      <c r="AY201" s="10" t="s">
        <v>79</v>
      </c>
      <c r="BE201" s="125">
        <f>IF(N201="základní",J201,0)</f>
        <v>0</v>
      </c>
      <c r="BF201" s="125">
        <f>IF(N201="snížená",J201,0)</f>
        <v>0</v>
      </c>
      <c r="BG201" s="125">
        <f>IF(N201="zákl. přenesená",J201,0)</f>
        <v>0</v>
      </c>
      <c r="BH201" s="125">
        <f>IF(N201="sníž. přenesená",J201,0)</f>
        <v>0</v>
      </c>
      <c r="BI201" s="125">
        <f>IF(N201="nulová",J201,0)</f>
        <v>0</v>
      </c>
      <c r="BJ201" s="10" t="s">
        <v>45</v>
      </c>
      <c r="BK201" s="125">
        <f>ROUND(I201*H201,2)</f>
        <v>0</v>
      </c>
      <c r="BL201" s="10" t="s">
        <v>163</v>
      </c>
      <c r="BM201" s="124" t="s">
        <v>212</v>
      </c>
    </row>
    <row r="202" spans="1:65" s="8" customFormat="1" x14ac:dyDescent="0.2">
      <c r="B202" s="126"/>
      <c r="C202" s="127"/>
      <c r="D202" s="128" t="s">
        <v>88</v>
      </c>
      <c r="E202" s="129" t="s">
        <v>0</v>
      </c>
      <c r="F202" s="130" t="s">
        <v>213</v>
      </c>
      <c r="G202" s="127"/>
      <c r="H202" s="131">
        <v>1</v>
      </c>
      <c r="I202" s="132"/>
      <c r="J202" s="127"/>
      <c r="K202" s="127"/>
      <c r="L202" s="133"/>
      <c r="M202" s="134"/>
      <c r="N202" s="135"/>
      <c r="O202" s="135"/>
      <c r="P202" s="135"/>
      <c r="Q202" s="135"/>
      <c r="R202" s="135"/>
      <c r="S202" s="135"/>
      <c r="T202" s="136"/>
      <c r="AT202" s="137" t="s">
        <v>88</v>
      </c>
      <c r="AU202" s="137" t="s">
        <v>47</v>
      </c>
      <c r="AV202" s="8" t="s">
        <v>47</v>
      </c>
      <c r="AW202" s="8" t="s">
        <v>17</v>
      </c>
      <c r="AX202" s="8" t="s">
        <v>45</v>
      </c>
      <c r="AY202" s="137" t="s">
        <v>79</v>
      </c>
    </row>
    <row r="203" spans="1:65" s="2" customFormat="1" ht="24.2" customHeight="1" x14ac:dyDescent="0.2">
      <c r="A203" s="17"/>
      <c r="B203" s="18"/>
      <c r="C203" s="113" t="s">
        <v>214</v>
      </c>
      <c r="D203" s="113" t="s">
        <v>81</v>
      </c>
      <c r="E203" s="114" t="s">
        <v>215</v>
      </c>
      <c r="F203" s="115" t="s">
        <v>216</v>
      </c>
      <c r="G203" s="116" t="s">
        <v>84</v>
      </c>
      <c r="H203" s="117">
        <v>5.6429999999999998</v>
      </c>
      <c r="I203" s="118"/>
      <c r="J203" s="119">
        <f>ROUND(I203*H203,2)</f>
        <v>0</v>
      </c>
      <c r="K203" s="115" t="s">
        <v>85</v>
      </c>
      <c r="L203" s="20"/>
      <c r="M203" s="120" t="s">
        <v>0</v>
      </c>
      <c r="N203" s="121" t="s">
        <v>26</v>
      </c>
      <c r="O203" s="27"/>
      <c r="P203" s="122">
        <f>O203*H203</f>
        <v>0</v>
      </c>
      <c r="Q203" s="122">
        <v>0</v>
      </c>
      <c r="R203" s="122">
        <f>Q203*H203</f>
        <v>0</v>
      </c>
      <c r="S203" s="122">
        <v>0</v>
      </c>
      <c r="T203" s="123">
        <f>S203*H203</f>
        <v>0</v>
      </c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R203" s="124" t="s">
        <v>163</v>
      </c>
      <c r="AT203" s="124" t="s">
        <v>81</v>
      </c>
      <c r="AU203" s="124" t="s">
        <v>47</v>
      </c>
      <c r="AY203" s="10" t="s">
        <v>79</v>
      </c>
      <c r="BE203" s="125">
        <f>IF(N203="základní",J203,0)</f>
        <v>0</v>
      </c>
      <c r="BF203" s="125">
        <f>IF(N203="snížená",J203,0)</f>
        <v>0</v>
      </c>
      <c r="BG203" s="125">
        <f>IF(N203="zákl. přenesená",J203,0)</f>
        <v>0</v>
      </c>
      <c r="BH203" s="125">
        <f>IF(N203="sníž. přenesená",J203,0)</f>
        <v>0</v>
      </c>
      <c r="BI203" s="125">
        <f>IF(N203="nulová",J203,0)</f>
        <v>0</v>
      </c>
      <c r="BJ203" s="10" t="s">
        <v>45</v>
      </c>
      <c r="BK203" s="125">
        <f>ROUND(I203*H203,2)</f>
        <v>0</v>
      </c>
      <c r="BL203" s="10" t="s">
        <v>163</v>
      </c>
      <c r="BM203" s="124" t="s">
        <v>217</v>
      </c>
    </row>
    <row r="204" spans="1:65" s="8" customFormat="1" x14ac:dyDescent="0.2">
      <c r="B204" s="126"/>
      <c r="C204" s="127"/>
      <c r="D204" s="128" t="s">
        <v>88</v>
      </c>
      <c r="E204" s="129" t="s">
        <v>0</v>
      </c>
      <c r="F204" s="130" t="s">
        <v>218</v>
      </c>
      <c r="G204" s="127"/>
      <c r="H204" s="131">
        <v>5.6429999999999998</v>
      </c>
      <c r="I204" s="132"/>
      <c r="J204" s="127"/>
      <c r="K204" s="127"/>
      <c r="L204" s="133"/>
      <c r="M204" s="134"/>
      <c r="N204" s="135"/>
      <c r="O204" s="135"/>
      <c r="P204" s="135"/>
      <c r="Q204" s="135"/>
      <c r="R204" s="135"/>
      <c r="S204" s="135"/>
      <c r="T204" s="136"/>
      <c r="AT204" s="137" t="s">
        <v>88</v>
      </c>
      <c r="AU204" s="137" t="s">
        <v>47</v>
      </c>
      <c r="AV204" s="8" t="s">
        <v>47</v>
      </c>
      <c r="AW204" s="8" t="s">
        <v>17</v>
      </c>
      <c r="AX204" s="8" t="s">
        <v>45</v>
      </c>
      <c r="AY204" s="137" t="s">
        <v>79</v>
      </c>
    </row>
    <row r="205" spans="1:65" s="2" customFormat="1" ht="16.5" customHeight="1" x14ac:dyDescent="0.2">
      <c r="A205" s="17"/>
      <c r="B205" s="18"/>
      <c r="C205" s="113" t="s">
        <v>219</v>
      </c>
      <c r="D205" s="113" t="s">
        <v>81</v>
      </c>
      <c r="E205" s="114" t="s">
        <v>220</v>
      </c>
      <c r="F205" s="115" t="s">
        <v>221</v>
      </c>
      <c r="G205" s="116" t="s">
        <v>193</v>
      </c>
      <c r="H205" s="117">
        <v>1</v>
      </c>
      <c r="I205" s="118"/>
      <c r="J205" s="119">
        <f>ROUND(I205*H205,2)</f>
        <v>0</v>
      </c>
      <c r="K205" s="115" t="s">
        <v>0</v>
      </c>
      <c r="L205" s="20"/>
      <c r="M205" s="120" t="s">
        <v>0</v>
      </c>
      <c r="N205" s="121" t="s">
        <v>26</v>
      </c>
      <c r="O205" s="27"/>
      <c r="P205" s="122">
        <f>O205*H205</f>
        <v>0</v>
      </c>
      <c r="Q205" s="122">
        <v>0</v>
      </c>
      <c r="R205" s="122">
        <f>Q205*H205</f>
        <v>0</v>
      </c>
      <c r="S205" s="122">
        <v>0</v>
      </c>
      <c r="T205" s="123">
        <f>S205*H205</f>
        <v>0</v>
      </c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R205" s="124" t="s">
        <v>163</v>
      </c>
      <c r="AT205" s="124" t="s">
        <v>81</v>
      </c>
      <c r="AU205" s="124" t="s">
        <v>47</v>
      </c>
      <c r="AY205" s="10" t="s">
        <v>79</v>
      </c>
      <c r="BE205" s="125">
        <f>IF(N205="základní",J205,0)</f>
        <v>0</v>
      </c>
      <c r="BF205" s="125">
        <f>IF(N205="snížená",J205,0)</f>
        <v>0</v>
      </c>
      <c r="BG205" s="125">
        <f>IF(N205="zákl. přenesená",J205,0)</f>
        <v>0</v>
      </c>
      <c r="BH205" s="125">
        <f>IF(N205="sníž. přenesená",J205,0)</f>
        <v>0</v>
      </c>
      <c r="BI205" s="125">
        <f>IF(N205="nulová",J205,0)</f>
        <v>0</v>
      </c>
      <c r="BJ205" s="10" t="s">
        <v>45</v>
      </c>
      <c r="BK205" s="125">
        <f>ROUND(I205*H205,2)</f>
        <v>0</v>
      </c>
      <c r="BL205" s="10" t="s">
        <v>163</v>
      </c>
      <c r="BM205" s="124" t="s">
        <v>222</v>
      </c>
    </row>
    <row r="206" spans="1:65" s="8" customFormat="1" x14ac:dyDescent="0.2">
      <c r="B206" s="126"/>
      <c r="C206" s="127"/>
      <c r="D206" s="128" t="s">
        <v>88</v>
      </c>
      <c r="E206" s="129" t="s">
        <v>0</v>
      </c>
      <c r="F206" s="130" t="s">
        <v>45</v>
      </c>
      <c r="G206" s="127"/>
      <c r="H206" s="131">
        <v>1</v>
      </c>
      <c r="I206" s="132"/>
      <c r="J206" s="127"/>
      <c r="K206" s="127"/>
      <c r="L206" s="133"/>
      <c r="M206" s="134"/>
      <c r="N206" s="135"/>
      <c r="O206" s="135"/>
      <c r="P206" s="135"/>
      <c r="Q206" s="135"/>
      <c r="R206" s="135"/>
      <c r="S206" s="135"/>
      <c r="T206" s="136"/>
      <c r="AT206" s="137" t="s">
        <v>88</v>
      </c>
      <c r="AU206" s="137" t="s">
        <v>47</v>
      </c>
      <c r="AV206" s="8" t="s">
        <v>47</v>
      </c>
      <c r="AW206" s="8" t="s">
        <v>17</v>
      </c>
      <c r="AX206" s="8" t="s">
        <v>45</v>
      </c>
      <c r="AY206" s="137" t="s">
        <v>79</v>
      </c>
    </row>
    <row r="207" spans="1:65" s="2" customFormat="1" ht="24.2" customHeight="1" x14ac:dyDescent="0.2">
      <c r="A207" s="17"/>
      <c r="B207" s="18"/>
      <c r="C207" s="113" t="s">
        <v>223</v>
      </c>
      <c r="D207" s="113" t="s">
        <v>81</v>
      </c>
      <c r="E207" s="114" t="s">
        <v>224</v>
      </c>
      <c r="F207" s="115" t="s">
        <v>225</v>
      </c>
      <c r="G207" s="116" t="s">
        <v>172</v>
      </c>
      <c r="H207" s="117">
        <v>2.2610000000000001</v>
      </c>
      <c r="I207" s="118"/>
      <c r="J207" s="119">
        <f>ROUND(I207*H207,2)</f>
        <v>0</v>
      </c>
      <c r="K207" s="115" t="s">
        <v>85</v>
      </c>
      <c r="L207" s="20"/>
      <c r="M207" s="120" t="s">
        <v>0</v>
      </c>
      <c r="N207" s="121" t="s">
        <v>26</v>
      </c>
      <c r="O207" s="27"/>
      <c r="P207" s="122">
        <f>O207*H207</f>
        <v>0</v>
      </c>
      <c r="Q207" s="122">
        <v>0</v>
      </c>
      <c r="R207" s="122">
        <f>Q207*H207</f>
        <v>0</v>
      </c>
      <c r="S207" s="122">
        <v>0</v>
      </c>
      <c r="T207" s="123">
        <f>S207*H207</f>
        <v>0</v>
      </c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R207" s="124" t="s">
        <v>163</v>
      </c>
      <c r="AT207" s="124" t="s">
        <v>81</v>
      </c>
      <c r="AU207" s="124" t="s">
        <v>47</v>
      </c>
      <c r="AY207" s="10" t="s">
        <v>79</v>
      </c>
      <c r="BE207" s="125">
        <f>IF(N207="základní",J207,0)</f>
        <v>0</v>
      </c>
      <c r="BF207" s="125">
        <f>IF(N207="snížená",J207,0)</f>
        <v>0</v>
      </c>
      <c r="BG207" s="125">
        <f>IF(N207="zákl. přenesená",J207,0)</f>
        <v>0</v>
      </c>
      <c r="BH207" s="125">
        <f>IF(N207="sníž. přenesená",J207,0)</f>
        <v>0</v>
      </c>
      <c r="BI207" s="125">
        <f>IF(N207="nulová",J207,0)</f>
        <v>0</v>
      </c>
      <c r="BJ207" s="10" t="s">
        <v>45</v>
      </c>
      <c r="BK207" s="125">
        <f>ROUND(I207*H207,2)</f>
        <v>0</v>
      </c>
      <c r="BL207" s="10" t="s">
        <v>163</v>
      </c>
      <c r="BM207" s="124" t="s">
        <v>226</v>
      </c>
    </row>
    <row r="208" spans="1:65" s="7" customFormat="1" ht="22.9" customHeight="1" x14ac:dyDescent="0.2">
      <c r="B208" s="97"/>
      <c r="C208" s="98"/>
      <c r="D208" s="99" t="s">
        <v>43</v>
      </c>
      <c r="E208" s="111" t="s">
        <v>227</v>
      </c>
      <c r="F208" s="111" t="s">
        <v>228</v>
      </c>
      <c r="G208" s="98"/>
      <c r="H208" s="98"/>
      <c r="I208" s="101"/>
      <c r="J208" s="112">
        <f>BK208</f>
        <v>0</v>
      </c>
      <c r="K208" s="98"/>
      <c r="L208" s="103"/>
      <c r="M208" s="104"/>
      <c r="N208" s="105"/>
      <c r="O208" s="105"/>
      <c r="P208" s="106">
        <f>SUM(P209:P220)</f>
        <v>0</v>
      </c>
      <c r="Q208" s="105"/>
      <c r="R208" s="106">
        <f>SUM(R209:R220)</f>
        <v>5.4084999999999992E-3</v>
      </c>
      <c r="S208" s="105"/>
      <c r="T208" s="107">
        <f>SUM(T209:T220)</f>
        <v>7.8600000000000002E-4</v>
      </c>
      <c r="AR208" s="108" t="s">
        <v>47</v>
      </c>
      <c r="AT208" s="109" t="s">
        <v>43</v>
      </c>
      <c r="AU208" s="109" t="s">
        <v>45</v>
      </c>
      <c r="AY208" s="108" t="s">
        <v>79</v>
      </c>
      <c r="BK208" s="110">
        <f>SUM(BK209:BK220)</f>
        <v>0</v>
      </c>
    </row>
    <row r="209" spans="1:65" s="2" customFormat="1" ht="24.2" customHeight="1" x14ac:dyDescent="0.2">
      <c r="A209" s="17"/>
      <c r="B209" s="18"/>
      <c r="C209" s="113" t="s">
        <v>229</v>
      </c>
      <c r="D209" s="113" t="s">
        <v>81</v>
      </c>
      <c r="E209" s="114" t="s">
        <v>230</v>
      </c>
      <c r="F209" s="115" t="s">
        <v>231</v>
      </c>
      <c r="G209" s="116" t="s">
        <v>84</v>
      </c>
      <c r="H209" s="117">
        <v>26.2</v>
      </c>
      <c r="I209" s="118"/>
      <c r="J209" s="119">
        <f>ROUND(I209*H209,2)</f>
        <v>0</v>
      </c>
      <c r="K209" s="115" t="s">
        <v>0</v>
      </c>
      <c r="L209" s="20"/>
      <c r="M209" s="120" t="s">
        <v>0</v>
      </c>
      <c r="N209" s="121" t="s">
        <v>26</v>
      </c>
      <c r="O209" s="27"/>
      <c r="P209" s="122">
        <f>O209*H209</f>
        <v>0</v>
      </c>
      <c r="Q209" s="122">
        <v>0</v>
      </c>
      <c r="R209" s="122">
        <f>Q209*H209</f>
        <v>0</v>
      </c>
      <c r="S209" s="122">
        <v>3.0000000000000001E-5</v>
      </c>
      <c r="T209" s="123">
        <f>S209*H209</f>
        <v>7.8600000000000002E-4</v>
      </c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R209" s="124" t="s">
        <v>163</v>
      </c>
      <c r="AT209" s="124" t="s">
        <v>81</v>
      </c>
      <c r="AU209" s="124" t="s">
        <v>47</v>
      </c>
      <c r="AY209" s="10" t="s">
        <v>79</v>
      </c>
      <c r="BE209" s="125">
        <f>IF(N209="základní",J209,0)</f>
        <v>0</v>
      </c>
      <c r="BF209" s="125">
        <f>IF(N209="snížená",J209,0)</f>
        <v>0</v>
      </c>
      <c r="BG209" s="125">
        <f>IF(N209="zákl. přenesená",J209,0)</f>
        <v>0</v>
      </c>
      <c r="BH209" s="125">
        <f>IF(N209="sníž. přenesená",J209,0)</f>
        <v>0</v>
      </c>
      <c r="BI209" s="125">
        <f>IF(N209="nulová",J209,0)</f>
        <v>0</v>
      </c>
      <c r="BJ209" s="10" t="s">
        <v>45</v>
      </c>
      <c r="BK209" s="125">
        <f>ROUND(I209*H209,2)</f>
        <v>0</v>
      </c>
      <c r="BL209" s="10" t="s">
        <v>163</v>
      </c>
      <c r="BM209" s="124" t="s">
        <v>232</v>
      </c>
    </row>
    <row r="210" spans="1:65" s="8" customFormat="1" x14ac:dyDescent="0.2">
      <c r="B210" s="126"/>
      <c r="C210" s="127"/>
      <c r="D210" s="128" t="s">
        <v>88</v>
      </c>
      <c r="E210" s="129" t="s">
        <v>0</v>
      </c>
      <c r="F210" s="130" t="s">
        <v>233</v>
      </c>
      <c r="G210" s="127"/>
      <c r="H210" s="131">
        <v>26.2</v>
      </c>
      <c r="I210" s="132"/>
      <c r="J210" s="127"/>
      <c r="K210" s="127"/>
      <c r="L210" s="133"/>
      <c r="M210" s="134"/>
      <c r="N210" s="135"/>
      <c r="O210" s="135"/>
      <c r="P210" s="135"/>
      <c r="Q210" s="135"/>
      <c r="R210" s="135"/>
      <c r="S210" s="135"/>
      <c r="T210" s="136"/>
      <c r="AT210" s="137" t="s">
        <v>88</v>
      </c>
      <c r="AU210" s="137" t="s">
        <v>47</v>
      </c>
      <c r="AV210" s="8" t="s">
        <v>47</v>
      </c>
      <c r="AW210" s="8" t="s">
        <v>17</v>
      </c>
      <c r="AX210" s="8" t="s">
        <v>45</v>
      </c>
      <c r="AY210" s="137" t="s">
        <v>79</v>
      </c>
    </row>
    <row r="211" spans="1:65" s="2" customFormat="1" ht="16.5" customHeight="1" x14ac:dyDescent="0.2">
      <c r="A211" s="17"/>
      <c r="B211" s="18"/>
      <c r="C211" s="138" t="s">
        <v>234</v>
      </c>
      <c r="D211" s="138" t="s">
        <v>90</v>
      </c>
      <c r="E211" s="139" t="s">
        <v>235</v>
      </c>
      <c r="F211" s="140" t="s">
        <v>236</v>
      </c>
      <c r="G211" s="141" t="s">
        <v>84</v>
      </c>
      <c r="H211" s="142">
        <v>27.51</v>
      </c>
      <c r="I211" s="143"/>
      <c r="J211" s="144">
        <f>ROUND(I211*H211,2)</f>
        <v>0</v>
      </c>
      <c r="K211" s="140" t="s">
        <v>85</v>
      </c>
      <c r="L211" s="145"/>
      <c r="M211" s="146" t="s">
        <v>0</v>
      </c>
      <c r="N211" s="147" t="s">
        <v>26</v>
      </c>
      <c r="O211" s="27"/>
      <c r="P211" s="122">
        <f>O211*H211</f>
        <v>0</v>
      </c>
      <c r="Q211" s="122">
        <v>0</v>
      </c>
      <c r="R211" s="122">
        <f>Q211*H211</f>
        <v>0</v>
      </c>
      <c r="S211" s="122">
        <v>0</v>
      </c>
      <c r="T211" s="123">
        <f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124" t="s">
        <v>186</v>
      </c>
      <c r="AT211" s="124" t="s">
        <v>90</v>
      </c>
      <c r="AU211" s="124" t="s">
        <v>47</v>
      </c>
      <c r="AY211" s="10" t="s">
        <v>79</v>
      </c>
      <c r="BE211" s="125">
        <f>IF(N211="základní",J211,0)</f>
        <v>0</v>
      </c>
      <c r="BF211" s="125">
        <f>IF(N211="snížená",J211,0)</f>
        <v>0</v>
      </c>
      <c r="BG211" s="125">
        <f>IF(N211="zákl. přenesená",J211,0)</f>
        <v>0</v>
      </c>
      <c r="BH211" s="125">
        <f>IF(N211="sníž. přenesená",J211,0)</f>
        <v>0</v>
      </c>
      <c r="BI211" s="125">
        <f>IF(N211="nulová",J211,0)</f>
        <v>0</v>
      </c>
      <c r="BJ211" s="10" t="s">
        <v>45</v>
      </c>
      <c r="BK211" s="125">
        <f>ROUND(I211*H211,2)</f>
        <v>0</v>
      </c>
      <c r="BL211" s="10" t="s">
        <v>163</v>
      </c>
      <c r="BM211" s="124" t="s">
        <v>237</v>
      </c>
    </row>
    <row r="212" spans="1:65" s="8" customFormat="1" x14ac:dyDescent="0.2">
      <c r="B212" s="126"/>
      <c r="C212" s="127"/>
      <c r="D212" s="128" t="s">
        <v>88</v>
      </c>
      <c r="E212" s="127"/>
      <c r="F212" s="130" t="s">
        <v>238</v>
      </c>
      <c r="G212" s="127"/>
      <c r="H212" s="131">
        <v>27.51</v>
      </c>
      <c r="I212" s="132"/>
      <c r="J212" s="127"/>
      <c r="K212" s="127"/>
      <c r="L212" s="133"/>
      <c r="M212" s="134"/>
      <c r="N212" s="135"/>
      <c r="O212" s="135"/>
      <c r="P212" s="135"/>
      <c r="Q212" s="135"/>
      <c r="R212" s="135"/>
      <c r="S212" s="135"/>
      <c r="T212" s="136"/>
      <c r="AT212" s="137" t="s">
        <v>88</v>
      </c>
      <c r="AU212" s="137" t="s">
        <v>47</v>
      </c>
      <c r="AV212" s="8" t="s">
        <v>47</v>
      </c>
      <c r="AW212" s="8" t="s">
        <v>1</v>
      </c>
      <c r="AX212" s="8" t="s">
        <v>45</v>
      </c>
      <c r="AY212" s="137" t="s">
        <v>79</v>
      </c>
    </row>
    <row r="213" spans="1:65" s="2" customFormat="1" ht="16.5" customHeight="1" x14ac:dyDescent="0.2">
      <c r="A213" s="17"/>
      <c r="B213" s="18"/>
      <c r="C213" s="113" t="s">
        <v>239</v>
      </c>
      <c r="D213" s="113" t="s">
        <v>81</v>
      </c>
      <c r="E213" s="114" t="s">
        <v>240</v>
      </c>
      <c r="F213" s="115" t="s">
        <v>241</v>
      </c>
      <c r="G213" s="116" t="s">
        <v>84</v>
      </c>
      <c r="H213" s="117">
        <v>7.35</v>
      </c>
      <c r="I213" s="118"/>
      <c r="J213" s="119">
        <f>ROUND(I213*H213,2)</f>
        <v>0</v>
      </c>
      <c r="K213" s="115" t="s">
        <v>85</v>
      </c>
      <c r="L213" s="20"/>
      <c r="M213" s="120" t="s">
        <v>0</v>
      </c>
      <c r="N213" s="121" t="s">
        <v>26</v>
      </c>
      <c r="O213" s="27"/>
      <c r="P213" s="122">
        <f>O213*H213</f>
        <v>0</v>
      </c>
      <c r="Q213" s="122">
        <v>6.9999999999999994E-5</v>
      </c>
      <c r="R213" s="122">
        <f>Q213*H213</f>
        <v>5.1449999999999998E-4</v>
      </c>
      <c r="S213" s="122">
        <v>0</v>
      </c>
      <c r="T213" s="123">
        <f>S213*H213</f>
        <v>0</v>
      </c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R213" s="124" t="s">
        <v>163</v>
      </c>
      <c r="AT213" s="124" t="s">
        <v>81</v>
      </c>
      <c r="AU213" s="124" t="s">
        <v>47</v>
      </c>
      <c r="AY213" s="10" t="s">
        <v>79</v>
      </c>
      <c r="BE213" s="125">
        <f>IF(N213="základní",J213,0)</f>
        <v>0</v>
      </c>
      <c r="BF213" s="125">
        <f>IF(N213="snížená",J213,0)</f>
        <v>0</v>
      </c>
      <c r="BG213" s="125">
        <f>IF(N213="zákl. přenesená",J213,0)</f>
        <v>0</v>
      </c>
      <c r="BH213" s="125">
        <f>IF(N213="sníž. přenesená",J213,0)</f>
        <v>0</v>
      </c>
      <c r="BI213" s="125">
        <f>IF(N213="nulová",J213,0)</f>
        <v>0</v>
      </c>
      <c r="BJ213" s="10" t="s">
        <v>45</v>
      </c>
      <c r="BK213" s="125">
        <f>ROUND(I213*H213,2)</f>
        <v>0</v>
      </c>
      <c r="BL213" s="10" t="s">
        <v>163</v>
      </c>
      <c r="BM213" s="124" t="s">
        <v>242</v>
      </c>
    </row>
    <row r="214" spans="1:65" s="8" customFormat="1" x14ac:dyDescent="0.2">
      <c r="B214" s="126"/>
      <c r="C214" s="127"/>
      <c r="D214" s="128" t="s">
        <v>88</v>
      </c>
      <c r="E214" s="129" t="s">
        <v>0</v>
      </c>
      <c r="F214" s="130" t="s">
        <v>243</v>
      </c>
      <c r="G214" s="127"/>
      <c r="H214" s="131">
        <v>7.35</v>
      </c>
      <c r="I214" s="132"/>
      <c r="J214" s="127"/>
      <c r="K214" s="127"/>
      <c r="L214" s="133"/>
      <c r="M214" s="134"/>
      <c r="N214" s="135"/>
      <c r="O214" s="135"/>
      <c r="P214" s="135"/>
      <c r="Q214" s="135"/>
      <c r="R214" s="135"/>
      <c r="S214" s="135"/>
      <c r="T214" s="136"/>
      <c r="AT214" s="137" t="s">
        <v>88</v>
      </c>
      <c r="AU214" s="137" t="s">
        <v>47</v>
      </c>
      <c r="AV214" s="8" t="s">
        <v>47</v>
      </c>
      <c r="AW214" s="8" t="s">
        <v>17</v>
      </c>
      <c r="AX214" s="8" t="s">
        <v>45</v>
      </c>
      <c r="AY214" s="137" t="s">
        <v>79</v>
      </c>
    </row>
    <row r="215" spans="1:65" s="2" customFormat="1" ht="37.9" customHeight="1" x14ac:dyDescent="0.2">
      <c r="A215" s="17"/>
      <c r="B215" s="18"/>
      <c r="C215" s="113" t="s">
        <v>244</v>
      </c>
      <c r="D215" s="113" t="s">
        <v>81</v>
      </c>
      <c r="E215" s="114" t="s">
        <v>245</v>
      </c>
      <c r="F215" s="115" t="s">
        <v>246</v>
      </c>
      <c r="G215" s="116" t="s">
        <v>84</v>
      </c>
      <c r="H215" s="117">
        <v>7.35</v>
      </c>
      <c r="I215" s="118"/>
      <c r="J215" s="119">
        <f>ROUND(I215*H215,2)</f>
        <v>0</v>
      </c>
      <c r="K215" s="115" t="s">
        <v>85</v>
      </c>
      <c r="L215" s="20"/>
      <c r="M215" s="120" t="s">
        <v>0</v>
      </c>
      <c r="N215" s="121" t="s">
        <v>26</v>
      </c>
      <c r="O215" s="27"/>
      <c r="P215" s="122">
        <f>O215*H215</f>
        <v>0</v>
      </c>
      <c r="Q215" s="122">
        <v>2.2000000000000001E-4</v>
      </c>
      <c r="R215" s="122">
        <f>Q215*H215</f>
        <v>1.6169999999999999E-3</v>
      </c>
      <c r="S215" s="122">
        <v>0</v>
      </c>
      <c r="T215" s="123">
        <f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124" t="s">
        <v>163</v>
      </c>
      <c r="AT215" s="124" t="s">
        <v>81</v>
      </c>
      <c r="AU215" s="124" t="s">
        <v>47</v>
      </c>
      <c r="AY215" s="10" t="s">
        <v>79</v>
      </c>
      <c r="BE215" s="125">
        <f>IF(N215="základní",J215,0)</f>
        <v>0</v>
      </c>
      <c r="BF215" s="125">
        <f>IF(N215="snížená",J215,0)</f>
        <v>0</v>
      </c>
      <c r="BG215" s="125">
        <f>IF(N215="zákl. přenesená",J215,0)</f>
        <v>0</v>
      </c>
      <c r="BH215" s="125">
        <f>IF(N215="sníž. přenesená",J215,0)</f>
        <v>0</v>
      </c>
      <c r="BI215" s="125">
        <f>IF(N215="nulová",J215,0)</f>
        <v>0</v>
      </c>
      <c r="BJ215" s="10" t="s">
        <v>45</v>
      </c>
      <c r="BK215" s="125">
        <f>ROUND(I215*H215,2)</f>
        <v>0</v>
      </c>
      <c r="BL215" s="10" t="s">
        <v>163</v>
      </c>
      <c r="BM215" s="124" t="s">
        <v>247</v>
      </c>
    </row>
    <row r="216" spans="1:65" s="2" customFormat="1" ht="24.2" customHeight="1" x14ac:dyDescent="0.2">
      <c r="A216" s="17"/>
      <c r="B216" s="18"/>
      <c r="C216" s="113" t="s">
        <v>186</v>
      </c>
      <c r="D216" s="113" t="s">
        <v>81</v>
      </c>
      <c r="E216" s="114" t="s">
        <v>248</v>
      </c>
      <c r="F216" s="115" t="s">
        <v>249</v>
      </c>
      <c r="G216" s="116" t="s">
        <v>250</v>
      </c>
      <c r="H216" s="117">
        <v>1</v>
      </c>
      <c r="I216" s="118"/>
      <c r="J216" s="119">
        <f>ROUND(I216*H216,2)</f>
        <v>0</v>
      </c>
      <c r="K216" s="115" t="s">
        <v>0</v>
      </c>
      <c r="L216" s="20"/>
      <c r="M216" s="120" t="s">
        <v>0</v>
      </c>
      <c r="N216" s="121" t="s">
        <v>26</v>
      </c>
      <c r="O216" s="27"/>
      <c r="P216" s="122">
        <f>O216*H216</f>
        <v>0</v>
      </c>
      <c r="Q216" s="122">
        <v>1.9000000000000001E-4</v>
      </c>
      <c r="R216" s="122">
        <f>Q216*H216</f>
        <v>1.9000000000000001E-4</v>
      </c>
      <c r="S216" s="122">
        <v>0</v>
      </c>
      <c r="T216" s="123">
        <f>S216*H216</f>
        <v>0</v>
      </c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R216" s="124" t="s">
        <v>163</v>
      </c>
      <c r="AT216" s="124" t="s">
        <v>81</v>
      </c>
      <c r="AU216" s="124" t="s">
        <v>47</v>
      </c>
      <c r="AY216" s="10" t="s">
        <v>79</v>
      </c>
      <c r="BE216" s="125">
        <f>IF(N216="základní",J216,0)</f>
        <v>0</v>
      </c>
      <c r="BF216" s="125">
        <f>IF(N216="snížená",J216,0)</f>
        <v>0</v>
      </c>
      <c r="BG216" s="125">
        <f>IF(N216="zákl. přenesená",J216,0)</f>
        <v>0</v>
      </c>
      <c r="BH216" s="125">
        <f>IF(N216="sníž. přenesená",J216,0)</f>
        <v>0</v>
      </c>
      <c r="BI216" s="125">
        <f>IF(N216="nulová",J216,0)</f>
        <v>0</v>
      </c>
      <c r="BJ216" s="10" t="s">
        <v>45</v>
      </c>
      <c r="BK216" s="125">
        <f>ROUND(I216*H216,2)</f>
        <v>0</v>
      </c>
      <c r="BL216" s="10" t="s">
        <v>163</v>
      </c>
      <c r="BM216" s="124" t="s">
        <v>251</v>
      </c>
    </row>
    <row r="217" spans="1:65" s="2" customFormat="1" ht="37.9" customHeight="1" x14ac:dyDescent="0.2">
      <c r="A217" s="17"/>
      <c r="B217" s="18"/>
      <c r="C217" s="113" t="s">
        <v>252</v>
      </c>
      <c r="D217" s="113" t="s">
        <v>81</v>
      </c>
      <c r="E217" s="114" t="s">
        <v>253</v>
      </c>
      <c r="F217" s="115" t="s">
        <v>254</v>
      </c>
      <c r="G217" s="116" t="s">
        <v>84</v>
      </c>
      <c r="H217" s="117">
        <v>14.7</v>
      </c>
      <c r="I217" s="118"/>
      <c r="J217" s="119">
        <f>ROUND(I217*H217,2)</f>
        <v>0</v>
      </c>
      <c r="K217" s="115" t="s">
        <v>85</v>
      </c>
      <c r="L217" s="20"/>
      <c r="M217" s="120" t="s">
        <v>0</v>
      </c>
      <c r="N217" s="121" t="s">
        <v>26</v>
      </c>
      <c r="O217" s="27"/>
      <c r="P217" s="122">
        <f>O217*H217</f>
        <v>0</v>
      </c>
      <c r="Q217" s="122">
        <v>1.9000000000000001E-4</v>
      </c>
      <c r="R217" s="122">
        <f>Q217*H217</f>
        <v>2.7929999999999999E-3</v>
      </c>
      <c r="S217" s="122">
        <v>0</v>
      </c>
      <c r="T217" s="123">
        <f>S217*H217</f>
        <v>0</v>
      </c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R217" s="124" t="s">
        <v>163</v>
      </c>
      <c r="AT217" s="124" t="s">
        <v>81</v>
      </c>
      <c r="AU217" s="124" t="s">
        <v>47</v>
      </c>
      <c r="AY217" s="10" t="s">
        <v>79</v>
      </c>
      <c r="BE217" s="125">
        <f>IF(N217="základní",J217,0)</f>
        <v>0</v>
      </c>
      <c r="BF217" s="125">
        <f>IF(N217="snížená",J217,0)</f>
        <v>0</v>
      </c>
      <c r="BG217" s="125">
        <f>IF(N217="zákl. přenesená",J217,0)</f>
        <v>0</v>
      </c>
      <c r="BH217" s="125">
        <f>IF(N217="sníž. přenesená",J217,0)</f>
        <v>0</v>
      </c>
      <c r="BI217" s="125">
        <f>IF(N217="nulová",J217,0)</f>
        <v>0</v>
      </c>
      <c r="BJ217" s="10" t="s">
        <v>45</v>
      </c>
      <c r="BK217" s="125">
        <f>ROUND(I217*H217,2)</f>
        <v>0</v>
      </c>
      <c r="BL217" s="10" t="s">
        <v>163</v>
      </c>
      <c r="BM217" s="124" t="s">
        <v>255</v>
      </c>
    </row>
    <row r="218" spans="1:65" s="8" customFormat="1" x14ac:dyDescent="0.2">
      <c r="B218" s="126"/>
      <c r="C218" s="127"/>
      <c r="D218" s="128" t="s">
        <v>88</v>
      </c>
      <c r="E218" s="129" t="s">
        <v>0</v>
      </c>
      <c r="F218" s="130" t="s">
        <v>256</v>
      </c>
      <c r="G218" s="127"/>
      <c r="H218" s="131">
        <v>14.7</v>
      </c>
      <c r="I218" s="132"/>
      <c r="J218" s="127"/>
      <c r="K218" s="127"/>
      <c r="L218" s="133"/>
      <c r="M218" s="134"/>
      <c r="N218" s="135"/>
      <c r="O218" s="135"/>
      <c r="P218" s="135"/>
      <c r="Q218" s="135"/>
      <c r="R218" s="135"/>
      <c r="S218" s="135"/>
      <c r="T218" s="136"/>
      <c r="AT218" s="137" t="s">
        <v>88</v>
      </c>
      <c r="AU218" s="137" t="s">
        <v>47</v>
      </c>
      <c r="AV218" s="8" t="s">
        <v>47</v>
      </c>
      <c r="AW218" s="8" t="s">
        <v>17</v>
      </c>
      <c r="AX218" s="8" t="s">
        <v>45</v>
      </c>
      <c r="AY218" s="137" t="s">
        <v>79</v>
      </c>
    </row>
    <row r="219" spans="1:65" s="2" customFormat="1" ht="16.5" customHeight="1" x14ac:dyDescent="0.2">
      <c r="A219" s="17"/>
      <c r="B219" s="18"/>
      <c r="C219" s="113" t="s">
        <v>257</v>
      </c>
      <c r="D219" s="113" t="s">
        <v>81</v>
      </c>
      <c r="E219" s="114" t="s">
        <v>258</v>
      </c>
      <c r="F219" s="115" t="s">
        <v>259</v>
      </c>
      <c r="G219" s="116" t="s">
        <v>84</v>
      </c>
      <c r="H219" s="117">
        <v>7.35</v>
      </c>
      <c r="I219" s="118"/>
      <c r="J219" s="119">
        <f>ROUND(I219*H219,2)</f>
        <v>0</v>
      </c>
      <c r="K219" s="115" t="s">
        <v>0</v>
      </c>
      <c r="L219" s="20"/>
      <c r="M219" s="120" t="s">
        <v>0</v>
      </c>
      <c r="N219" s="121" t="s">
        <v>26</v>
      </c>
      <c r="O219" s="27"/>
      <c r="P219" s="122">
        <f>O219*H219</f>
        <v>0</v>
      </c>
      <c r="Q219" s="122">
        <v>4.0000000000000003E-5</v>
      </c>
      <c r="R219" s="122">
        <f>Q219*H219</f>
        <v>2.9399999999999999E-4</v>
      </c>
      <c r="S219" s="122">
        <v>0</v>
      </c>
      <c r="T219" s="123">
        <f>S219*H219</f>
        <v>0</v>
      </c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R219" s="124" t="s">
        <v>163</v>
      </c>
      <c r="AT219" s="124" t="s">
        <v>81</v>
      </c>
      <c r="AU219" s="124" t="s">
        <v>47</v>
      </c>
      <c r="AY219" s="10" t="s">
        <v>79</v>
      </c>
      <c r="BE219" s="125">
        <f>IF(N219="základní",J219,0)</f>
        <v>0</v>
      </c>
      <c r="BF219" s="125">
        <f>IF(N219="snížená",J219,0)</f>
        <v>0</v>
      </c>
      <c r="BG219" s="125">
        <f>IF(N219="zákl. přenesená",J219,0)</f>
        <v>0</v>
      </c>
      <c r="BH219" s="125">
        <f>IF(N219="sníž. přenesená",J219,0)</f>
        <v>0</v>
      </c>
      <c r="BI219" s="125">
        <f>IF(N219="nulová",J219,0)</f>
        <v>0</v>
      </c>
      <c r="BJ219" s="10" t="s">
        <v>45</v>
      </c>
      <c r="BK219" s="125">
        <f>ROUND(I219*H219,2)</f>
        <v>0</v>
      </c>
      <c r="BL219" s="10" t="s">
        <v>163</v>
      </c>
      <c r="BM219" s="124" t="s">
        <v>260</v>
      </c>
    </row>
    <row r="220" spans="1:65" s="8" customFormat="1" x14ac:dyDescent="0.2">
      <c r="B220" s="126"/>
      <c r="C220" s="127"/>
      <c r="D220" s="128" t="s">
        <v>88</v>
      </c>
      <c r="E220" s="129" t="s">
        <v>0</v>
      </c>
      <c r="F220" s="130" t="s">
        <v>243</v>
      </c>
      <c r="G220" s="127"/>
      <c r="H220" s="131">
        <v>7.35</v>
      </c>
      <c r="I220" s="132"/>
      <c r="J220" s="127"/>
      <c r="K220" s="127"/>
      <c r="L220" s="133"/>
      <c r="M220" s="159"/>
      <c r="N220" s="160"/>
      <c r="O220" s="160"/>
      <c r="P220" s="160"/>
      <c r="Q220" s="160"/>
      <c r="R220" s="160"/>
      <c r="S220" s="160"/>
      <c r="T220" s="161"/>
      <c r="AT220" s="137" t="s">
        <v>88</v>
      </c>
      <c r="AU220" s="137" t="s">
        <v>47</v>
      </c>
      <c r="AV220" s="8" t="s">
        <v>47</v>
      </c>
      <c r="AW220" s="8" t="s">
        <v>17</v>
      </c>
      <c r="AX220" s="8" t="s">
        <v>45</v>
      </c>
      <c r="AY220" s="137" t="s">
        <v>79</v>
      </c>
    </row>
    <row r="221" spans="1:65" s="2" customFormat="1" ht="6.95" customHeight="1" x14ac:dyDescent="0.2">
      <c r="A221" s="17"/>
      <c r="B221" s="22"/>
      <c r="C221" s="23"/>
      <c r="D221" s="23"/>
      <c r="E221" s="23"/>
      <c r="F221" s="23"/>
      <c r="G221" s="23"/>
      <c r="H221" s="23"/>
      <c r="I221" s="23"/>
      <c r="J221" s="23"/>
      <c r="K221" s="23"/>
      <c r="L221" s="20"/>
      <c r="M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</row>
  </sheetData>
  <sheetProtection algorithmName="SHA-512" hashValue="dz0qSwD3/aP6UvTo8D1xW6joGlwsXAdb/YawccwEDSQpRwaqHNZoSf8DB7Tww8KHy9b3Y6tdvyAym6zlwA6edw==" saltValue="CcHrz9ykx182K1hQ0haolpxAMc1GkfLO71Kp37+IREr59jnLEL349pxynUiZaX0K7zRUGRqzSjsQPhdJ0BtGUw==" spinCount="100000" sheet="1" objects="1" scenarios="1" formatColumns="0" formatRows="0" autoFilter="0"/>
  <autoFilter ref="C122:K22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Oprava hrbitovni zdi I. etapa</vt:lpstr>
      <vt:lpstr>'Oprava hrbitovni zdi I. etapa'!Názvy_tisku</vt:lpstr>
      <vt:lpstr>'Oprava hrbitovni zdi I. etapa'!Oblast_tisku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DESKTOP-7VAAOUV\Zuzana Kosáková</dc:creator>
  <cp:lastModifiedBy>Hana Davídková</cp:lastModifiedBy>
  <dcterms:created xsi:type="dcterms:W3CDTF">2024-02-24T12:22:03Z</dcterms:created>
  <dcterms:modified xsi:type="dcterms:W3CDTF">2024-10-08T21:19:55Z</dcterms:modified>
</cp:coreProperties>
</file>